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slicers/slicer1.xml" ContentType="application/vnd.ms-excel.slicer+xml"/>
  <Override PartName="/xl/drawings/drawing2.xml" ContentType="application/vnd.openxmlformats-officedocument.drawing+xml"/>
  <Override PartName="/xl/tables/table3.xml" ContentType="application/vnd.openxmlformats-officedocument.spreadsheetml.table+xml"/>
  <Override PartName="/xl/slicers/slicer2.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d\abt09\ABT09_EU\Außenbeziehungen\Ukowitz\02 FairStyria-Bildungskatalog\Statistik\"/>
    </mc:Choice>
  </mc:AlternateContent>
  <bookViews>
    <workbookView xWindow="0" yWindow="0" windowWidth="28800" windowHeight="12300"/>
  </bookViews>
  <sheets>
    <sheet name="Workshop Orte 2022-23" sheetId="3" r:id="rId1"/>
    <sheet name="Workshop Orte 2022" sheetId="1" r:id="rId2"/>
    <sheet name="Workshop Orte 2023" sheetId="2" r:id="rId3"/>
  </sheets>
  <definedNames>
    <definedName name="_xlnm._FilterDatabase" localSheetId="1" hidden="1">'Workshop Orte 2022'!$B$1:$F$82</definedName>
    <definedName name="Datenschnitt_Ort">#N/A</definedName>
    <definedName name="Datenschnitt_Ort1">#N/A</definedName>
    <definedName name="Datenschnitt_PLZ">#N/A</definedName>
    <definedName name="Datenschnitt_PLZ1">#N/A</definedName>
  </definedNames>
  <calcPr calcId="162913"/>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4"/>
        <x14:slicerCache r:id="rId5"/>
        <x14:slicerCache r:id="rId6"/>
        <x14:slicerCache r:id="rId7"/>
      </x15:slicerCaches>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48" i="3" l="1"/>
  <c r="D248" i="3"/>
  <c r="D145" i="3"/>
  <c r="F29" i="3"/>
  <c r="D29" i="3"/>
  <c r="F89" i="3"/>
  <c r="D89" i="3"/>
  <c r="F176" i="3"/>
  <c r="D176" i="3"/>
  <c r="D28" i="3"/>
  <c r="D27" i="3"/>
  <c r="F129" i="3"/>
  <c r="D129" i="3"/>
  <c r="F140" i="3"/>
  <c r="D140" i="3"/>
  <c r="F26" i="3"/>
  <c r="D26" i="3"/>
  <c r="D209" i="3"/>
  <c r="F70" i="3"/>
  <c r="D70" i="3"/>
  <c r="F55" i="3"/>
  <c r="D55" i="3"/>
  <c r="D208" i="3"/>
  <c r="D244" i="3"/>
  <c r="D81" i="3"/>
  <c r="D54" i="3"/>
  <c r="F25" i="3"/>
  <c r="D25" i="3"/>
  <c r="D24" i="3"/>
  <c r="D202" i="3"/>
  <c r="D53" i="3"/>
  <c r="D125" i="3"/>
  <c r="D164" i="3"/>
  <c r="D111" i="3"/>
  <c r="D147" i="3"/>
  <c r="F73" i="3"/>
  <c r="D73" i="3"/>
  <c r="F222" i="3"/>
  <c r="D222" i="3"/>
  <c r="F92" i="3"/>
  <c r="D92" i="3"/>
  <c r="F170" i="3"/>
  <c r="D170" i="3"/>
  <c r="F124" i="3"/>
  <c r="D124" i="3"/>
  <c r="F201" i="3"/>
  <c r="D201" i="3"/>
  <c r="F132" i="3"/>
  <c r="D132" i="3"/>
  <c r="D52" i="3"/>
  <c r="D123" i="3"/>
  <c r="F72" i="3"/>
  <c r="D72" i="3"/>
  <c r="D116" i="3"/>
  <c r="D51" i="3"/>
  <c r="D100" i="3"/>
  <c r="F224" i="3"/>
  <c r="D224" i="3"/>
  <c r="F192" i="3"/>
  <c r="D192" i="3"/>
  <c r="F240" i="3"/>
  <c r="D240" i="3"/>
  <c r="D22" i="3"/>
  <c r="F104" i="3"/>
  <c r="D104" i="3"/>
  <c r="F21" i="3"/>
  <c r="D21" i="3"/>
  <c r="F18" i="2" l="1"/>
  <c r="D18" i="2"/>
  <c r="F19" i="2"/>
  <c r="D19" i="2"/>
  <c r="F6" i="2" l="1"/>
  <c r="D6" i="2"/>
  <c r="D9" i="2" l="1"/>
  <c r="F15" i="2"/>
  <c r="D15" i="2"/>
  <c r="F7" i="2" l="1"/>
  <c r="D7" i="2"/>
  <c r="D20" i="2" l="1"/>
  <c r="F20" i="2"/>
  <c r="D30" i="2"/>
  <c r="D25" i="2" l="1"/>
  <c r="F21" i="2" l="1"/>
  <c r="D21" i="2"/>
  <c r="F49" i="2" l="1"/>
  <c r="D49" i="2"/>
  <c r="F37" i="2"/>
  <c r="D37" i="2"/>
  <c r="F54" i="2"/>
  <c r="D54" i="2"/>
  <c r="F58" i="2" l="1"/>
  <c r="D58" i="2"/>
  <c r="F46" i="2"/>
  <c r="D46" i="2"/>
  <c r="F45" i="2"/>
  <c r="D45" i="2"/>
  <c r="F57" i="2"/>
  <c r="D57" i="2"/>
  <c r="D246" i="3" l="1"/>
  <c r="D239" i="3"/>
  <c r="D232" i="3"/>
  <c r="D229" i="3"/>
  <c r="D225" i="3"/>
  <c r="D220" i="3"/>
  <c r="D200" i="3"/>
  <c r="D194" i="3"/>
  <c r="D193" i="3"/>
  <c r="D189" i="3"/>
  <c r="D187" i="3"/>
  <c r="D152" i="3"/>
  <c r="D136" i="3"/>
  <c r="D122" i="3"/>
  <c r="D113" i="3"/>
  <c r="D98" i="3"/>
  <c r="D84" i="3"/>
  <c r="D83" i="3"/>
  <c r="D71" i="3"/>
  <c r="D49" i="3"/>
  <c r="D20" i="3"/>
  <c r="D18" i="3"/>
  <c r="D10" i="3"/>
  <c r="D8" i="3"/>
  <c r="D5" i="2"/>
  <c r="F5" i="2"/>
  <c r="F17" i="2"/>
  <c r="D17" i="2"/>
  <c r="D26" i="2"/>
  <c r="D80" i="2"/>
  <c r="D34" i="2"/>
  <c r="D36" i="2"/>
  <c r="D4" i="2"/>
  <c r="F2" i="2" l="1"/>
  <c r="D2" i="2"/>
  <c r="F11" i="2"/>
  <c r="D11" i="2"/>
  <c r="F48" i="2"/>
  <c r="D48" i="2"/>
  <c r="F3" i="2"/>
  <c r="D3" i="2"/>
  <c r="D8" i="2"/>
  <c r="F51" i="2"/>
  <c r="D51" i="2"/>
  <c r="D39" i="2" l="1"/>
  <c r="D10" i="2" l="1"/>
  <c r="F14" i="2"/>
  <c r="D14" i="2"/>
  <c r="D24" i="2"/>
  <c r="D13" i="2"/>
  <c r="D12" i="2"/>
  <c r="D43" i="2"/>
  <c r="F131" i="2"/>
  <c r="D47" i="2"/>
  <c r="D53" i="2"/>
  <c r="D23" i="2"/>
  <c r="D38" i="2"/>
  <c r="D44" i="2" l="1"/>
  <c r="D52" i="2" l="1"/>
  <c r="D131" i="2" s="1"/>
  <c r="F119" i="1" l="1"/>
  <c r="D50" i="1"/>
  <c r="D92" i="1"/>
  <c r="D89" i="1"/>
  <c r="D10" i="1"/>
  <c r="D35" i="1"/>
  <c r="D18" i="1"/>
  <c r="D36" i="1"/>
  <c r="D20" i="1"/>
  <c r="D100" i="1"/>
  <c r="D114" i="1"/>
  <c r="D71" i="1"/>
  <c r="D104" i="1"/>
  <c r="D28" i="1" l="1"/>
  <c r="D64" i="1"/>
  <c r="D117" i="1" l="1"/>
  <c r="D107" i="1"/>
  <c r="D102" i="1"/>
  <c r="D94" i="1"/>
  <c r="D91" i="1"/>
  <c r="D88" i="1"/>
  <c r="D57" i="1"/>
  <c r="D43" i="1"/>
  <c r="D8" i="1"/>
  <c r="D32" i="1" l="1"/>
  <c r="D119" i="1" l="1"/>
</calcChain>
</file>

<file path=xl/sharedStrings.xml><?xml version="1.0" encoding="utf-8"?>
<sst xmlns="http://schemas.openxmlformats.org/spreadsheetml/2006/main" count="1005" uniqueCount="324">
  <si>
    <t>PLZ</t>
  </si>
  <si>
    <t>Ort</t>
  </si>
  <si>
    <t>Graz</t>
  </si>
  <si>
    <t>Mooskirchen</t>
  </si>
  <si>
    <t>Köflach</t>
  </si>
  <si>
    <t>Hartberg</t>
  </si>
  <si>
    <t>Bad Waltersdorf</t>
  </si>
  <si>
    <t>Voitsberg</t>
  </si>
  <si>
    <t>St. Ruprecht a. d. Raab</t>
  </si>
  <si>
    <t>Wetzelsdorf</t>
  </si>
  <si>
    <t>Rottenmann</t>
  </si>
  <si>
    <t>St. Bartholomä</t>
  </si>
  <si>
    <t>Knittelfeld</t>
  </si>
  <si>
    <t>Gaishorn am See</t>
  </si>
  <si>
    <t>Graz Andritz</t>
  </si>
  <si>
    <t>St. Marein / Feistritz</t>
  </si>
  <si>
    <t>Stallhofen</t>
  </si>
  <si>
    <t>Judenburg</t>
  </si>
  <si>
    <t>Graz Straßgang</t>
  </si>
  <si>
    <t>Rohrbach a.d. Lafnitz</t>
  </si>
  <si>
    <t>Maria Lankowitz</t>
  </si>
  <si>
    <t>Kaindorf bei Hartberg</t>
  </si>
  <si>
    <t>Ilztal</t>
  </si>
  <si>
    <t>Gossendorf bei Feldbach</t>
  </si>
  <si>
    <t>St. Martin am Grimming</t>
  </si>
  <si>
    <t>Kapfenberg</t>
  </si>
  <si>
    <t>Seckau</t>
  </si>
  <si>
    <t>Kobenz</t>
  </si>
  <si>
    <t>Mettersdorf</t>
  </si>
  <si>
    <t>St. Margarethen a. d. Raab</t>
  </si>
  <si>
    <t>Wettmannstätten</t>
  </si>
  <si>
    <t>Wundschuh</t>
  </si>
  <si>
    <t>Weiz</t>
  </si>
  <si>
    <t>Graz Ries</t>
  </si>
  <si>
    <t>Gratwein-Straßengel</t>
  </si>
  <si>
    <t>Fürstenfeld</t>
  </si>
  <si>
    <t>Stanz im Mürztal</t>
  </si>
  <si>
    <t>Hönigthal</t>
  </si>
  <si>
    <t>Eibiswald</t>
  </si>
  <si>
    <t>Feldkirchen</t>
  </si>
  <si>
    <t>Deutschlandsberg</t>
  </si>
  <si>
    <t>Judendorf Straßengel</t>
  </si>
  <si>
    <t>Pöllau</t>
  </si>
  <si>
    <t>Bad Gleichenberg</t>
  </si>
  <si>
    <t>Leibnitz</t>
  </si>
  <si>
    <t>Passail</t>
  </si>
  <si>
    <t>Dobl</t>
  </si>
  <si>
    <t>Kaindorf a. d. Sulm</t>
  </si>
  <si>
    <t>Vorau</t>
  </si>
  <si>
    <t>Gleisdorf</t>
  </si>
  <si>
    <t>St. Barbara im Mürztal /Mitterdorf</t>
  </si>
  <si>
    <t>Admont</t>
  </si>
  <si>
    <t xml:space="preserve">Gratwein </t>
  </si>
  <si>
    <t>St. Lambrecht</t>
  </si>
  <si>
    <t>Bruck an der Mur</t>
  </si>
  <si>
    <t>Hart bei Graz</t>
  </si>
  <si>
    <t>Graz Liebenau</t>
  </si>
  <si>
    <t>Feldbach</t>
  </si>
  <si>
    <t>Gralla</t>
  </si>
  <si>
    <t>Oberaich</t>
  </si>
  <si>
    <t>Krieglach</t>
  </si>
  <si>
    <t>Bad Blumau</t>
  </si>
  <si>
    <t>Eggersdorf bei Graz</t>
  </si>
  <si>
    <t>Graz Neuhart</t>
  </si>
  <si>
    <t>VS St. Ruprecht an der Raab</t>
  </si>
  <si>
    <t>Vulkanschule Auersbach</t>
  </si>
  <si>
    <t>MS Rottenmann</t>
  </si>
  <si>
    <t>Kindergarten St. Bartholomä</t>
  </si>
  <si>
    <t>MS Mooskirchen</t>
  </si>
  <si>
    <t>VS Bad Waltersdorf</t>
  </si>
  <si>
    <t>VS Hönigthal</t>
  </si>
  <si>
    <t>MS Eggersdorf</t>
  </si>
  <si>
    <t>VS Ilztal</t>
  </si>
  <si>
    <t>Kindergarten Gossendorf</t>
  </si>
  <si>
    <t>VS Stanz</t>
  </si>
  <si>
    <t>VS Eibiswald</t>
  </si>
  <si>
    <t>VS Pachern</t>
  </si>
  <si>
    <t>MS Stallhofen</t>
  </si>
  <si>
    <t>HIB Liebenau</t>
  </si>
  <si>
    <t>MS Feldbach</t>
  </si>
  <si>
    <t>MS Feldkirchen</t>
  </si>
  <si>
    <t xml:space="preserve">VS Gralla </t>
  </si>
  <si>
    <t>VS Wettmannstätten</t>
  </si>
  <si>
    <t>VS Maria Lankowitz</t>
  </si>
  <si>
    <t>VS Oberaich</t>
  </si>
  <si>
    <t>VS Gaishorn am See</t>
  </si>
  <si>
    <t>BG/BRG Knittelfeld</t>
  </si>
  <si>
    <t>Kindergarten St. Marein/Feistritz</t>
  </si>
  <si>
    <t>VS Kaindorf</t>
  </si>
  <si>
    <t>Kindergarten Seckau</t>
  </si>
  <si>
    <t>VS Wundschuh</t>
  </si>
  <si>
    <t>Kindergarten Laßnitzhöhe</t>
  </si>
  <si>
    <t>VS Blumau</t>
  </si>
  <si>
    <t>Kindergarten Lustbühel</t>
  </si>
  <si>
    <t>MS/BG/BRG Klusemanngasse</t>
  </si>
  <si>
    <t>VS Judendorf-Straßengel</t>
  </si>
  <si>
    <t>VS Grazerstraße</t>
  </si>
  <si>
    <t>BG Gleisdorf</t>
  </si>
  <si>
    <t>Jahr</t>
  </si>
  <si>
    <t>erreichteTeilnehmer:innen</t>
  </si>
  <si>
    <t>Bildungseinrichtungen</t>
  </si>
  <si>
    <t>Landesberufsschule Bad Gleichenberg</t>
  </si>
  <si>
    <t>HAK Leibnitz</t>
  </si>
  <si>
    <t>Allgemeine Sonderschule Kapfenberg</t>
  </si>
  <si>
    <t>NMS Rohrbach</t>
  </si>
  <si>
    <t>Jugendzentrum ClickIn</t>
  </si>
  <si>
    <t>Firmgruppen der Region</t>
  </si>
  <si>
    <t>BG/BRG Judenburg in Kooperation Jugendzentrum Judenburg</t>
  </si>
  <si>
    <t>VS St. Margarethen a.d. Raab</t>
  </si>
  <si>
    <t>Landesberufsschule Mitterdorf</t>
  </si>
  <si>
    <t>MS Passail</t>
  </si>
  <si>
    <t>MS Andritz</t>
  </si>
  <si>
    <t>AHS Bruck a.d. Mur</t>
  </si>
  <si>
    <t>Gesamtsumme</t>
  </si>
  <si>
    <t>Firmgruppen der Region St. Lambrecht</t>
  </si>
  <si>
    <t>Firmgruppen der Region Gratwein</t>
  </si>
  <si>
    <t>Private Neue Mittelschule Dobl</t>
  </si>
  <si>
    <t>Firmgruppen der Region Admont</t>
  </si>
  <si>
    <t>Fratz Graz</t>
  </si>
  <si>
    <t>MS St. Leonhard</t>
  </si>
  <si>
    <t>GSFG Produktionsschule Graz</t>
  </si>
  <si>
    <t>BG Lichtenfels</t>
  </si>
  <si>
    <t>Ursulinen</t>
  </si>
  <si>
    <t>BRG Pestalozzi</t>
  </si>
  <si>
    <t>Pfarr Jugendgruppe</t>
  </si>
  <si>
    <t>HLW Sozialmanagement</t>
  </si>
  <si>
    <t>Jugend am Werk</t>
  </si>
  <si>
    <t>VS Graz Neufeld</t>
  </si>
  <si>
    <t>HTLBLVA Graz-Ortweinschule</t>
  </si>
  <si>
    <t>BG Kirchgasse</t>
  </si>
  <si>
    <t>Bischöfliches Gymnasium</t>
  </si>
  <si>
    <t>Kindergarten Rosenhain</t>
  </si>
  <si>
    <t>Rosenhain Schüler:innenhort</t>
  </si>
  <si>
    <t>Caritas-Schule für Sozialberufe</t>
  </si>
  <si>
    <t>VS St. Andrä</t>
  </si>
  <si>
    <t>VS Baiern</t>
  </si>
  <si>
    <t>VS Bertha v. Suttner</t>
  </si>
  <si>
    <t>MS Algersdorf</t>
  </si>
  <si>
    <t>Modellschule Graz</t>
  </si>
  <si>
    <t>Kindergarten Josef-Huber</t>
  </si>
  <si>
    <t>Kindergarten Ghegagasse</t>
  </si>
  <si>
    <t>De la Tour Schule Seiersberg-Pirka</t>
  </si>
  <si>
    <t>MS Straßgang</t>
  </si>
  <si>
    <t>VS Mettersdorf</t>
  </si>
  <si>
    <t>Kindergarten Mettersdorf</t>
  </si>
  <si>
    <t>Weltladen Anger</t>
  </si>
  <si>
    <t>HLW Weiz</t>
  </si>
  <si>
    <t>VS Weiz</t>
  </si>
  <si>
    <t>Landesberufsschule Weiz</t>
  </si>
  <si>
    <t>BG Weiz</t>
  </si>
  <si>
    <t>Allgemeiner Kindergarten Hartberg Umgebung</t>
  </si>
  <si>
    <t>Heilpädagogischer Kindergarten Hartberg</t>
  </si>
  <si>
    <t>MS 2 Deutschlandsberg</t>
  </si>
  <si>
    <t>HLW Deutschlandsberg</t>
  </si>
  <si>
    <t>BHAK Deutschlandsberg</t>
  </si>
  <si>
    <t>VS Voitsberg</t>
  </si>
  <si>
    <t>MS Voitsberg</t>
  </si>
  <si>
    <t>BG/BRG/BORG Köflach</t>
  </si>
  <si>
    <t>Pfarr-Kindergarten Köflach</t>
  </si>
  <si>
    <t>Gemeindekindergarten Krieglach</t>
  </si>
  <si>
    <t>Heilpädagogischer Kindergarten Krieglach</t>
  </si>
  <si>
    <t>Kindergarten Kobenz</t>
  </si>
  <si>
    <t>VS Kobenz</t>
  </si>
  <si>
    <t>Kindergarten St. Martin am Grimming</t>
  </si>
  <si>
    <t>VS St. Martin am Grimming</t>
  </si>
  <si>
    <t>Fair Styria Day</t>
  </si>
  <si>
    <t>MS Dobl</t>
  </si>
  <si>
    <t>WorkshopAnzahl</t>
  </si>
  <si>
    <t>HLW Hartberg</t>
  </si>
  <si>
    <t>Praxismittelschule Hasnerplatz</t>
  </si>
  <si>
    <t>Wirtschaftskundliches BG Graz</t>
  </si>
  <si>
    <t>VS Frauenberg</t>
  </si>
  <si>
    <t>Seggauberg</t>
  </si>
  <si>
    <t>Kindergarten Seggauberg</t>
  </si>
  <si>
    <t>Leoben</t>
  </si>
  <si>
    <t>VS Pestalozzi</t>
  </si>
  <si>
    <t>Graz Ragnitz</t>
  </si>
  <si>
    <t>Kindergarten Ragnitzstraße</t>
  </si>
  <si>
    <t>BHAK Fürstenfeld</t>
  </si>
  <si>
    <t>Städtischer Kindergarten II</t>
  </si>
  <si>
    <t>Kindergarten Feldkirchen b. Graz</t>
  </si>
  <si>
    <t>Betriebskindergarten Fa. Anton Paar</t>
  </si>
  <si>
    <t>Pfarrkindergarten Graz - Hl. Schutzengel</t>
  </si>
  <si>
    <t>Kindberg</t>
  </si>
  <si>
    <t>Kindergarten Mürzhofen</t>
  </si>
  <si>
    <t>Kinderschule Taptana</t>
  </si>
  <si>
    <t>Trofaiach</t>
  </si>
  <si>
    <t>Heilpädagogischer Kindergarten der Lebenshilfe Trofaiach</t>
  </si>
  <si>
    <t>Private VS Dobl</t>
  </si>
  <si>
    <t>Obst- und Weinbauschule Silberberg</t>
  </si>
  <si>
    <t>Therapeutische Gemeinschaft</t>
  </si>
  <si>
    <t>Kumberg</t>
  </si>
  <si>
    <t>Kindergarten Kumberg</t>
  </si>
  <si>
    <t>Kindergarten Münzgrabenstraße</t>
  </si>
  <si>
    <t>Bischöfliches Gymnasium Augustinum</t>
  </si>
  <si>
    <t>Hort Esperantoplatz</t>
  </si>
  <si>
    <t>VS Krones BIPS</t>
  </si>
  <si>
    <t>KLEX Klusemann Extern</t>
  </si>
  <si>
    <t>Kindergarten Spatzennest Feldbach</t>
  </si>
  <si>
    <t>MS Trofaiach</t>
  </si>
  <si>
    <t>Katholische Hochschuljugend</t>
  </si>
  <si>
    <t>Bärnbach</t>
  </si>
  <si>
    <t>MS Bärnbach</t>
  </si>
  <si>
    <t>Firmgruppen Region Eisbach</t>
  </si>
  <si>
    <t>Nachmittagsbetreuung Rotary Lernhaus</t>
  </si>
  <si>
    <t>Akademisches Gymnasium Graz</t>
  </si>
  <si>
    <t>Raaba-Grambach</t>
  </si>
  <si>
    <t>Jugendzentrum Kumm eina</t>
  </si>
  <si>
    <t>Private MS Odilien</t>
  </si>
  <si>
    <t>Wolfsberg</t>
  </si>
  <si>
    <t>MS Wolfsberg</t>
  </si>
  <si>
    <t>AHS Bruck</t>
  </si>
  <si>
    <t>Groß St. Florian</t>
  </si>
  <si>
    <t>VS Groß St. Florian</t>
  </si>
  <si>
    <t>VS St. Johann</t>
  </si>
  <si>
    <t>Thal bei Graz</t>
  </si>
  <si>
    <t>Landwirtschaftliche Fachschule Grottenhof-Hardt</t>
  </si>
  <si>
    <t>HLW Schrödinger</t>
  </si>
  <si>
    <t>Pfarre St. Johannes</t>
  </si>
  <si>
    <t>Pfarre Hl. Schutzengel</t>
  </si>
  <si>
    <t>Schule im Pfeifferhof Knallerbse</t>
  </si>
  <si>
    <t>HBLA für Forstwirtschaft</t>
  </si>
  <si>
    <t>HAK Voitsberg</t>
  </si>
  <si>
    <t>GIBS</t>
  </si>
  <si>
    <t>HAK Bruck an der Mur</t>
  </si>
  <si>
    <t>Lernhaus Rotes Kreuz</t>
  </si>
  <si>
    <t>VS Körner</t>
  </si>
  <si>
    <t>VS Flattendorf</t>
  </si>
  <si>
    <t>VS St. Veit</t>
  </si>
  <si>
    <t>St. Anna am Aigen</t>
  </si>
  <si>
    <t>VS St. Anna am Aigen</t>
  </si>
  <si>
    <t>BG/BRG Fürstenfeld</t>
  </si>
  <si>
    <t>BG Rein</t>
  </si>
  <si>
    <t>BG/BRG/BORG Kapfenberg</t>
  </si>
  <si>
    <t>MS Kapfenberg Stadt</t>
  </si>
  <si>
    <t>MS Dr. Theodor Körner</t>
  </si>
  <si>
    <t>Waldbach</t>
  </si>
  <si>
    <t>BRG Petersgasse</t>
  </si>
  <si>
    <t>AHS Feldbach</t>
  </si>
  <si>
    <t>BG/BRG Bruck an der Mur</t>
  </si>
  <si>
    <t>Spielfeld</t>
  </si>
  <si>
    <t>Naturpark-Kindergarten Vogau</t>
  </si>
  <si>
    <t>Kindergarten Moserhofgasse</t>
  </si>
  <si>
    <t>Kindergarten Deutschlandsberg</t>
  </si>
  <si>
    <t>Kindergarten Voitsberg</t>
  </si>
  <si>
    <t>Kindergarten Köflach</t>
  </si>
  <si>
    <t>Pfarrkindergarten Hl. Schutzengel</t>
  </si>
  <si>
    <t>WIKI Kindergarten Naas</t>
  </si>
  <si>
    <t>Altenmarkt bei St. Gallen</t>
  </si>
  <si>
    <t>Pfarrkindergarten Altenmarkt</t>
  </si>
  <si>
    <t>Naturparkvolksschule Altenmarkt</t>
  </si>
  <si>
    <t>Stattegg</t>
  </si>
  <si>
    <t>VS Kalkleiten</t>
  </si>
  <si>
    <t>VS und ASO Weiz Pflichtschulcluster</t>
  </si>
  <si>
    <t>VS Triester</t>
  </si>
  <si>
    <t>Dobl-Zwaring</t>
  </si>
  <si>
    <t>VS Zwaring-Pöls</t>
  </si>
  <si>
    <t>Pischelsdorf</t>
  </si>
  <si>
    <t>VS Pischelsdorf</t>
  </si>
  <si>
    <t>Haselsdorf-Tobelbad</t>
  </si>
  <si>
    <t>VS Tobelbad</t>
  </si>
  <si>
    <t>Verein Mafalda</t>
  </si>
  <si>
    <t>BBRZ Kapfenberg</t>
  </si>
  <si>
    <t>Mönichwald</t>
  </si>
  <si>
    <t>VS Mönichwald</t>
  </si>
  <si>
    <t>Kindergarten Pöllau / Design ab Hof</t>
  </si>
  <si>
    <t>VS Peesen</t>
  </si>
  <si>
    <t>GFSG AusbildungsFit (Jugendarbeit)</t>
  </si>
  <si>
    <t>AusbildungsFit Jugend am Werk</t>
  </si>
  <si>
    <t>Firmgruppen der Region Margarethen</t>
  </si>
  <si>
    <t>MS Waldbach</t>
  </si>
  <si>
    <t>Kirchberg a. d. Raab</t>
  </si>
  <si>
    <t>NMS Kirchberg a. d. Raab</t>
  </si>
  <si>
    <t>Gratwein</t>
  </si>
  <si>
    <t>BG/BRG Weiz</t>
  </si>
  <si>
    <t>MS Rohrbach a. d. Lafnitz</t>
  </si>
  <si>
    <t>Gemeindekindergarten Eibiswald Ost</t>
  </si>
  <si>
    <t>Städtischer Kindergarten Hartberg II</t>
  </si>
  <si>
    <t>Grambach</t>
  </si>
  <si>
    <t>Jugendzentrum Grambach</t>
  </si>
  <si>
    <t>Graz Mariatrost</t>
  </si>
  <si>
    <t>Hort Mariatrost</t>
  </si>
  <si>
    <t>Peggau</t>
  </si>
  <si>
    <t>VS Peggau</t>
  </si>
  <si>
    <t>Mürzzuschlag</t>
  </si>
  <si>
    <t>BRG Herta Reich</t>
  </si>
  <si>
    <t>Praxis MS der Pädagogischen Hochschule</t>
  </si>
  <si>
    <t>De la Tour Schule Sonnenhaus Leibnitz</t>
  </si>
  <si>
    <t>Sacre Coeur Graz</t>
  </si>
  <si>
    <t>Private Mittelschule davinci Hartberg</t>
  </si>
  <si>
    <t>GTS Peggau</t>
  </si>
  <si>
    <t>VS Feldkirchen</t>
  </si>
  <si>
    <t>Kalsdorf bei Graz</t>
  </si>
  <si>
    <t>VS Kalsdorf</t>
  </si>
  <si>
    <t>Betriebskindergarten Fa. KNAPP</t>
  </si>
  <si>
    <t>Sport MS Feldbach</t>
  </si>
  <si>
    <t>Projektschule Graz</t>
  </si>
  <si>
    <t>Wagna</t>
  </si>
  <si>
    <t>Bildungshaus Retzhof</t>
  </si>
  <si>
    <t>ORG der Grazer Schulschwestern</t>
  </si>
  <si>
    <t>Pfadfinder und "Unser Bauerngarten"</t>
  </si>
  <si>
    <t>Mitterdorf im Mürztal</t>
  </si>
  <si>
    <t>LBS Mitterdorf</t>
  </si>
  <si>
    <t>HTL Bulme</t>
  </si>
  <si>
    <t>Halbenrain</t>
  </si>
  <si>
    <t>FS für Land- und Ernährungswirtschaft Schloss Halbenrain - St. Martin</t>
  </si>
  <si>
    <t>Kindergarten Mürzzuschlag</t>
  </si>
  <si>
    <t>Veitsch</t>
  </si>
  <si>
    <t>Kindergarten Veitsch</t>
  </si>
  <si>
    <t>Langenwang</t>
  </si>
  <si>
    <t>VS Langenwang</t>
  </si>
  <si>
    <t>Gemeinde Stattegg (Veranstaltung für Jugendliche)</t>
  </si>
  <si>
    <t>St. Oswald bei Plankenwarth</t>
  </si>
  <si>
    <t>VS St. Oswald</t>
  </si>
  <si>
    <t>BG Dreierschützengasse</t>
  </si>
  <si>
    <t>Freie Waldorfschule Graz</t>
  </si>
  <si>
    <t>Kindergarten Anton-Kleinoscheg-Straße</t>
  </si>
  <si>
    <t>Schüler:innen-Hort Anton-Kleinoscheg-Straße</t>
  </si>
  <si>
    <t>Kindergarten Friedrichgasse</t>
  </si>
  <si>
    <t>Tillmitsch</t>
  </si>
  <si>
    <t>VS Tillmitsch</t>
  </si>
  <si>
    <t>Großklein</t>
  </si>
  <si>
    <t>VS Großklein</t>
  </si>
  <si>
    <t>SUMMEN: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</si>
</sst>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sz val="1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right/>
      <top style="thin">
        <color indexed="64"/>
      </top>
      <bottom style="double">
        <color indexed="64"/>
      </bottom>
      <diagonal/>
    </border>
  </borders>
  <cellStyleXfs count="1">
    <xf numFmtId="0" fontId="0" fillId="0" borderId="0"/>
  </cellStyleXfs>
  <cellXfs count="9">
    <xf numFmtId="0" fontId="0" fillId="0" borderId="0" xfId="0"/>
    <xf numFmtId="0" fontId="1" fillId="0" borderId="0" xfId="0" applyFont="1"/>
    <xf numFmtId="0" fontId="0" fillId="0" borderId="0" xfId="0" applyNumberFormat="1"/>
    <xf numFmtId="2" fontId="0" fillId="0" borderId="0" xfId="0" applyNumberFormat="1"/>
    <xf numFmtId="0" fontId="0" fillId="0" borderId="0" xfId="0" applyFont="1"/>
    <xf numFmtId="0" fontId="0" fillId="2" borderId="0" xfId="0" applyFill="1"/>
    <xf numFmtId="0" fontId="0" fillId="0" borderId="0" xfId="0" applyNumberFormat="1" applyFont="1"/>
    <xf numFmtId="0" fontId="2" fillId="0" borderId="1" xfId="0" applyFont="1" applyBorder="1"/>
    <xf numFmtId="0" fontId="2" fillId="0" borderId="1" xfId="0" applyNumberFormat="1" applyFont="1" applyBorder="1"/>
  </cellXfs>
  <cellStyles count="1">
    <cellStyle name="Standard" xfId="0" builtinId="0"/>
  </cellStyles>
  <dxfs count="10">
    <dxf>
      <numFmt numFmtId="0" formatCode="General"/>
    </dxf>
    <dxf>
      <alignment horizontal="right" vertical="bottom" textRotation="0" wrapText="0" indent="0" justifyLastLine="0" shrinkToFit="0" readingOrder="0"/>
    </dxf>
    <dxf>
      <numFmt numFmtId="0" formatCode="General"/>
    </dxf>
    <dxf>
      <numFmt numFmtId="0" formatCode="General"/>
    </dxf>
    <dxf>
      <font>
        <b val="0"/>
        <i val="0"/>
        <strike val="0"/>
        <condense val="0"/>
        <extend val="0"/>
        <outline val="0"/>
        <shadow val="0"/>
        <u val="none"/>
        <vertAlign val="baseline"/>
        <sz val="11"/>
        <color theme="1"/>
        <name val="Calibri"/>
        <scheme val="minor"/>
      </font>
    </dxf>
    <dxf>
      <numFmt numFmtId="0" formatCode="General"/>
    </dxf>
    <dxf>
      <numFmt numFmtId="0" formatCode="General"/>
    </dxf>
    <dxf>
      <font>
        <b val="0"/>
        <i val="0"/>
        <strike val="0"/>
        <condense val="0"/>
        <extend val="0"/>
        <outline val="0"/>
        <shadow val="0"/>
        <u val="none"/>
        <vertAlign val="baseline"/>
        <sz val="11"/>
        <color theme="1"/>
        <name val="Calibri"/>
        <scheme val="minor"/>
      </font>
    </dxf>
    <dxf>
      <numFmt numFmtId="0" formatCode="General"/>
    </dxf>
    <dxf>
      <font>
        <b val="0"/>
        <i val="0"/>
        <strike val="0"/>
        <condense val="0"/>
        <extend val="0"/>
        <outline val="0"/>
        <shadow val="0"/>
        <u val="none"/>
        <vertAlign val="baseline"/>
        <sz val="11"/>
        <color theme="1"/>
        <name val="Calibri"/>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4.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3.xml"/><Relationship Id="rId11" Type="http://schemas.openxmlformats.org/officeDocument/2006/relationships/calcChain" Target="calcChain.xml"/><Relationship Id="rId5" Type="http://schemas.microsoft.com/office/2007/relationships/slicerCache" Target="slicerCaches/slicerCache2.xml"/><Relationship Id="rId10" Type="http://schemas.openxmlformats.org/officeDocument/2006/relationships/sharedStrings" Target="sharedStrings.xml"/><Relationship Id="rId4" Type="http://schemas.microsoft.com/office/2007/relationships/slicerCache" Target="slicerCaches/slicerCache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22</xdr:col>
      <xdr:colOff>590550</xdr:colOff>
      <xdr:row>15</xdr:row>
      <xdr:rowOff>133350</xdr:rowOff>
    </xdr:from>
    <xdr:to>
      <xdr:col>25</xdr:col>
      <xdr:colOff>133350</xdr:colOff>
      <xdr:row>28</xdr:row>
      <xdr:rowOff>180975</xdr:rowOff>
    </xdr:to>
    <mc:AlternateContent xmlns:mc="http://schemas.openxmlformats.org/markup-compatibility/2006" xmlns:sle15="http://schemas.microsoft.com/office/drawing/2012/slicer">
      <mc:Choice Requires="sle15">
        <xdr:graphicFrame macro="">
          <xdr:nvGraphicFramePr>
            <xdr:cNvPr id="2" name="PLZ"/>
            <xdr:cNvGraphicFramePr/>
          </xdr:nvGraphicFramePr>
          <xdr:xfrm>
            <a:off x="0" y="0"/>
            <a:ext cx="0" cy="0"/>
          </xdr:xfrm>
          <a:graphic>
            <a:graphicData uri="http://schemas.microsoft.com/office/drawing/2010/slicer">
              <sle:slicer xmlns:sle="http://schemas.microsoft.com/office/drawing/2010/slicer" name="PLZ"/>
            </a:graphicData>
          </a:graphic>
        </xdr:graphicFrame>
      </mc:Choice>
      <mc:Fallback xmlns="">
        <xdr:sp macro="" textlink="">
          <xdr:nvSpPr>
            <xdr:cNvPr id="0" name=""/>
            <xdr:cNvSpPr>
              <a:spLocks noTextEdit="1"/>
            </xdr:cNvSpPr>
          </xdr:nvSpPr>
          <xdr:spPr>
            <a:xfrm>
              <a:off x="21459825" y="2990850"/>
              <a:ext cx="1828800" cy="2524125"/>
            </a:xfrm>
            <a:prstGeom prst="rect">
              <a:avLst/>
            </a:prstGeom>
            <a:solidFill>
              <a:prstClr val="white"/>
            </a:solidFill>
            <a:ln w="1">
              <a:solidFill>
                <a:prstClr val="green"/>
              </a:solidFill>
            </a:ln>
          </xdr:spPr>
          <xdr:txBody>
            <a:bodyPr vertOverflow="clip" horzOverflow="clip"/>
            <a:lstStyle/>
            <a:p>
              <a:r>
                <a:rPr lang="de-AT" sz="1100"/>
                <a:t>Diese Form stellt einen Tabellendatenschnitt dar. Tabellendatenschnitte werden ab Excel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23</xdr:col>
      <xdr:colOff>0</xdr:colOff>
      <xdr:row>1</xdr:row>
      <xdr:rowOff>19050</xdr:rowOff>
    </xdr:from>
    <xdr:to>
      <xdr:col>25</xdr:col>
      <xdr:colOff>304800</xdr:colOff>
      <xdr:row>14</xdr:row>
      <xdr:rowOff>66675</xdr:rowOff>
    </xdr:to>
    <mc:AlternateContent xmlns:mc="http://schemas.openxmlformats.org/markup-compatibility/2006" xmlns:sle15="http://schemas.microsoft.com/office/drawing/2012/slicer">
      <mc:Choice Requires="sle15">
        <xdr:graphicFrame macro="">
          <xdr:nvGraphicFramePr>
            <xdr:cNvPr id="3" name="Ort"/>
            <xdr:cNvGraphicFramePr/>
          </xdr:nvGraphicFramePr>
          <xdr:xfrm>
            <a:off x="0" y="0"/>
            <a:ext cx="0" cy="0"/>
          </xdr:xfrm>
          <a:graphic>
            <a:graphicData uri="http://schemas.microsoft.com/office/drawing/2010/slicer">
              <sle:slicer xmlns:sle="http://schemas.microsoft.com/office/drawing/2010/slicer" name="Ort"/>
            </a:graphicData>
          </a:graphic>
        </xdr:graphicFrame>
      </mc:Choice>
      <mc:Fallback xmlns="">
        <xdr:sp macro="" textlink="">
          <xdr:nvSpPr>
            <xdr:cNvPr id="0" name=""/>
            <xdr:cNvSpPr>
              <a:spLocks noTextEdit="1"/>
            </xdr:cNvSpPr>
          </xdr:nvSpPr>
          <xdr:spPr>
            <a:xfrm>
              <a:off x="21631275" y="209550"/>
              <a:ext cx="1828800" cy="2524125"/>
            </a:xfrm>
            <a:prstGeom prst="rect">
              <a:avLst/>
            </a:prstGeom>
            <a:solidFill>
              <a:prstClr val="white"/>
            </a:solidFill>
            <a:ln w="1">
              <a:solidFill>
                <a:prstClr val="green"/>
              </a:solidFill>
            </a:ln>
          </xdr:spPr>
          <xdr:txBody>
            <a:bodyPr vertOverflow="clip" horzOverflow="clip"/>
            <a:lstStyle/>
            <a:p>
              <a:r>
                <a:rPr lang="de-AT" sz="1100"/>
                <a:t>Diese Form stellt einen Tabellendatenschnitt dar. Tabellendatenschnitte werden ab Excel unterstützt.
Wenn die Form in einer früheren Version von Excel geändert oder die Arbeitsmappe in Excel 2007 oder niedriger gespeichert wurde, kann der Datenschnitt nicht verwendet werden.</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absolute">
    <xdr:from>
      <xdr:col>21</xdr:col>
      <xdr:colOff>447675</xdr:colOff>
      <xdr:row>15</xdr:row>
      <xdr:rowOff>133350</xdr:rowOff>
    </xdr:from>
    <xdr:to>
      <xdr:col>23</xdr:col>
      <xdr:colOff>752475</xdr:colOff>
      <xdr:row>28</xdr:row>
      <xdr:rowOff>180975</xdr:rowOff>
    </xdr:to>
    <mc:AlternateContent xmlns:mc="http://schemas.openxmlformats.org/markup-compatibility/2006" xmlns:sle15="http://schemas.microsoft.com/office/drawing/2012/slicer">
      <mc:Choice Requires="sle15">
        <xdr:graphicFrame macro="">
          <xdr:nvGraphicFramePr>
            <xdr:cNvPr id="2" name="PLZ 1"/>
            <xdr:cNvGraphicFramePr/>
          </xdr:nvGraphicFramePr>
          <xdr:xfrm>
            <a:off x="0" y="0"/>
            <a:ext cx="0" cy="0"/>
          </xdr:xfrm>
          <a:graphic>
            <a:graphicData uri="http://schemas.microsoft.com/office/drawing/2010/slicer">
              <sle:slicer xmlns:sle="http://schemas.microsoft.com/office/drawing/2010/slicer" name="PLZ 1"/>
            </a:graphicData>
          </a:graphic>
        </xdr:graphicFrame>
      </mc:Choice>
      <mc:Fallback xmlns="">
        <xdr:sp macro="" textlink="">
          <xdr:nvSpPr>
            <xdr:cNvPr id="0" name=""/>
            <xdr:cNvSpPr>
              <a:spLocks noTextEdit="1"/>
            </xdr:cNvSpPr>
          </xdr:nvSpPr>
          <xdr:spPr>
            <a:xfrm>
              <a:off x="20583525" y="2990850"/>
              <a:ext cx="1828800" cy="2524125"/>
            </a:xfrm>
            <a:prstGeom prst="rect">
              <a:avLst/>
            </a:prstGeom>
            <a:solidFill>
              <a:prstClr val="white"/>
            </a:solidFill>
            <a:ln w="1">
              <a:solidFill>
                <a:prstClr val="green"/>
              </a:solidFill>
            </a:ln>
          </xdr:spPr>
          <xdr:txBody>
            <a:bodyPr vertOverflow="clip" horzOverflow="clip"/>
            <a:lstStyle/>
            <a:p>
              <a:r>
                <a:rPr lang="de-AT" sz="1100"/>
                <a:t>Diese Form stellt einen Tabellendatenschnitt dar. Tabellendatenschnitte werden ab Excel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21</xdr:col>
      <xdr:colOff>619125</xdr:colOff>
      <xdr:row>1</xdr:row>
      <xdr:rowOff>19050</xdr:rowOff>
    </xdr:from>
    <xdr:to>
      <xdr:col>24</xdr:col>
      <xdr:colOff>161925</xdr:colOff>
      <xdr:row>14</xdr:row>
      <xdr:rowOff>66675</xdr:rowOff>
    </xdr:to>
    <mc:AlternateContent xmlns:mc="http://schemas.openxmlformats.org/markup-compatibility/2006" xmlns:sle15="http://schemas.microsoft.com/office/drawing/2012/slicer">
      <mc:Choice Requires="sle15">
        <xdr:graphicFrame macro="">
          <xdr:nvGraphicFramePr>
            <xdr:cNvPr id="3" name="Ort 1"/>
            <xdr:cNvGraphicFramePr/>
          </xdr:nvGraphicFramePr>
          <xdr:xfrm>
            <a:off x="0" y="0"/>
            <a:ext cx="0" cy="0"/>
          </xdr:xfrm>
          <a:graphic>
            <a:graphicData uri="http://schemas.microsoft.com/office/drawing/2010/slicer">
              <sle:slicer xmlns:sle="http://schemas.microsoft.com/office/drawing/2010/slicer" name="Ort 1"/>
            </a:graphicData>
          </a:graphic>
        </xdr:graphicFrame>
      </mc:Choice>
      <mc:Fallback xmlns="">
        <xdr:sp macro="" textlink="">
          <xdr:nvSpPr>
            <xdr:cNvPr id="0" name=""/>
            <xdr:cNvSpPr>
              <a:spLocks noTextEdit="1"/>
            </xdr:cNvSpPr>
          </xdr:nvSpPr>
          <xdr:spPr>
            <a:xfrm>
              <a:off x="20754975" y="209550"/>
              <a:ext cx="1828800" cy="2524125"/>
            </a:xfrm>
            <a:prstGeom prst="rect">
              <a:avLst/>
            </a:prstGeom>
            <a:solidFill>
              <a:prstClr val="white"/>
            </a:solidFill>
            <a:ln w="1">
              <a:solidFill>
                <a:prstClr val="green"/>
              </a:solidFill>
            </a:ln>
          </xdr:spPr>
          <xdr:txBody>
            <a:bodyPr vertOverflow="clip" horzOverflow="clip"/>
            <a:lstStyle/>
            <a:p>
              <a:r>
                <a:rPr lang="de-AT" sz="1100"/>
                <a:t>Diese Form stellt einen Tabellendatenschnitt dar. Tabellendatenschnitte werden ab Excel unterstützt.
Wenn die Form in einer früheren Version von Excel geändert oder die Arbeitsmappe in Excel 2007 oder niedriger gespeichert wurde, kann der Datenschnitt nicht verwendet werden.</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Datenschnitt_PLZ" sourceName="PLZ">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Datenschnitt_Ort" sourceName="Ort">
  <extLst>
    <x:ext xmlns:x15="http://schemas.microsoft.com/office/spreadsheetml/2010/11/main" uri="{2F2917AC-EB37-4324-AD4E-5DD8C200BD13}">
      <x15:tableSlicerCache tableId="1" column="2"/>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Datenschnitt_PLZ1" sourceName="PLZ">
  <extLst>
    <x:ext xmlns:x15="http://schemas.microsoft.com/office/spreadsheetml/2010/11/main" uri="{2F2917AC-EB37-4324-AD4E-5DD8C200BD13}">
      <x15:tableSlicerCache tableId="2" column="1"/>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Datenschnitt_Ort1" sourceName="Ort">
  <extLst>
    <x:ext xmlns:x15="http://schemas.microsoft.com/office/spreadsheetml/2010/11/main" uri="{2F2917AC-EB37-4324-AD4E-5DD8C200BD13}">
      <x15:tableSlicerCache tableId="2" column="2"/>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PLZ" cache="Datenschnitt_PLZ" caption="PLZ" startItem="42" rowHeight="241300"/>
  <slicer name="Ort" cache="Datenschnitt_Ort" caption="Ort" startItem="24" rowHeight="241300"/>
</slicers>
</file>

<file path=xl/slicers/slicer2.xml><?xml version="1.0" encoding="utf-8"?>
<slicers xmlns="http://schemas.microsoft.com/office/spreadsheetml/2009/9/main" xmlns:mc="http://schemas.openxmlformats.org/markup-compatibility/2006" xmlns:x="http://schemas.openxmlformats.org/spreadsheetml/2006/main" mc:Ignorable="x">
  <slicer name="PLZ 1" cache="Datenschnitt_PLZ1" caption="PLZ" startItem="37" rowHeight="241300"/>
  <slicer name="Ort 1" cache="Datenschnitt_Ort1" caption="Ort" startItem="24" rowHeight="241300"/>
</slicers>
</file>

<file path=xl/tables/table1.xml><?xml version="1.0" encoding="utf-8"?>
<table xmlns="http://schemas.openxmlformats.org/spreadsheetml/2006/main" id="3" name="Tabelle14" displayName="Tabelle14" ref="A1:F248" totalsRowShown="0" headerRowDxfId="9">
  <autoFilter ref="A1:F248"/>
  <sortState ref="A2:F248">
    <sortCondition ref="B1:B248"/>
  </sortState>
  <tableColumns count="6">
    <tableColumn id="7" name="Jahr"/>
    <tableColumn id="1" name="PLZ"/>
    <tableColumn id="2" name="Ort" totalsRowDxfId="1"/>
    <tableColumn id="6" name="erreichteTeilnehmer:innen" dataDxfId="8" totalsRowDxfId="0"/>
    <tableColumn id="4" name="Bildungseinrichtungen"/>
    <tableColumn id="9" name="WorkshopAnzahl"/>
  </tableColumns>
  <tableStyleInfo name="TableStyleMedium2" showFirstColumn="0" showLastColumn="1" showRowStripes="1" showColumnStripes="0"/>
</table>
</file>

<file path=xl/tables/table2.xml><?xml version="1.0" encoding="utf-8"?>
<table xmlns="http://schemas.openxmlformats.org/spreadsheetml/2006/main" id="1" name="Tabelle1" displayName="Tabelle1" ref="A1:F119" totalsRowCount="1" headerRowDxfId="7">
  <autoFilter ref="A1:F118"/>
  <sortState ref="A2:G114">
    <sortCondition ref="B1:B114"/>
  </sortState>
  <tableColumns count="6">
    <tableColumn id="7" name="Jahr"/>
    <tableColumn id="1" name="PLZ"/>
    <tableColumn id="2" name="Ort" totalsRowLabel="Gesamtsumme"/>
    <tableColumn id="6" name="erreichteTeilnehmer:innen" totalsRowFunction="custom" dataDxfId="6" totalsRowDxfId="5">
      <totalsRowFormula>SUM(Tabelle1[erreichteTeilnehmer:innen])</totalsRowFormula>
    </tableColumn>
    <tableColumn id="4" name="Bildungseinrichtungen"/>
    <tableColumn id="9" name="WorkshopAnzahl" totalsRowFunction="sum"/>
  </tableColumns>
  <tableStyleInfo name="TableStyleMedium2" showFirstColumn="0" showLastColumn="1" showRowStripes="1" showColumnStripes="0"/>
</table>
</file>

<file path=xl/tables/table3.xml><?xml version="1.0" encoding="utf-8"?>
<table xmlns="http://schemas.openxmlformats.org/spreadsheetml/2006/main" id="2" name="Tabelle13" displayName="Tabelle13" ref="A1:F131" totalsRowCount="1" headerRowDxfId="4">
  <autoFilter ref="A1:F130"/>
  <sortState ref="A2:F130">
    <sortCondition descending="1" ref="F1:F130"/>
  </sortState>
  <tableColumns count="6">
    <tableColumn id="7" name="Jahr"/>
    <tableColumn id="1" name="PLZ"/>
    <tableColumn id="2" name="Ort" totalsRowLabel="Gesamtsumme"/>
    <tableColumn id="6" name="erreichteTeilnehmer:innen" totalsRowFunction="custom" dataDxfId="3" totalsRowDxfId="2">
      <totalsRowFormula>SUM(Tabelle13[erreichteTeilnehmer:innen])</totalsRowFormula>
    </tableColumn>
    <tableColumn id="4" name="Bildungseinrichtungen"/>
    <tableColumn id="9" name="WorkshopAnzahl" totalsRowFunction="sum"/>
  </tableColumns>
  <tableStyleInfo name="TableStyleMedium2" showFirstColumn="0" showLastColumn="1"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microsoft.com/office/2007/relationships/slicer" Target="../slicers/slicer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9"/>
  <sheetViews>
    <sheetView tabSelected="1" topLeftCell="A215" workbookViewId="0">
      <selection activeCell="I231" sqref="I231"/>
    </sheetView>
  </sheetViews>
  <sheetFormatPr baseColWidth="10" defaultRowHeight="15" x14ac:dyDescent="0.25"/>
  <cols>
    <col min="1" max="1" width="6.85546875" bestFit="1" customWidth="1"/>
    <col min="2" max="2" width="6.28515625" bestFit="1" customWidth="1"/>
    <col min="3" max="3" width="25.42578125" customWidth="1"/>
    <col min="4" max="4" width="27.5703125" bestFit="1" customWidth="1"/>
    <col min="5" max="5" width="45.7109375" customWidth="1"/>
    <col min="6" max="6" width="18.42578125" bestFit="1" customWidth="1"/>
  </cols>
  <sheetData>
    <row r="1" spans="1:6" s="4" customFormat="1" x14ac:dyDescent="0.25">
      <c r="A1" s="4" t="s">
        <v>98</v>
      </c>
      <c r="B1" s="4" t="s">
        <v>0</v>
      </c>
      <c r="C1" s="4" t="s">
        <v>1</v>
      </c>
      <c r="D1" s="4" t="s">
        <v>99</v>
      </c>
      <c r="E1" s="4" t="s">
        <v>100</v>
      </c>
      <c r="F1" s="4" t="s">
        <v>167</v>
      </c>
    </row>
    <row r="2" spans="1:6" x14ac:dyDescent="0.25">
      <c r="A2">
        <v>2022</v>
      </c>
      <c r="B2">
        <v>8010</v>
      </c>
      <c r="C2" t="s">
        <v>2</v>
      </c>
      <c r="D2">
        <v>40</v>
      </c>
      <c r="E2" t="s">
        <v>129</v>
      </c>
      <c r="F2">
        <v>2</v>
      </c>
    </row>
    <row r="3" spans="1:6" x14ac:dyDescent="0.25">
      <c r="A3">
        <v>2022</v>
      </c>
      <c r="B3">
        <v>8010</v>
      </c>
      <c r="C3" t="s">
        <v>2</v>
      </c>
      <c r="D3">
        <v>40</v>
      </c>
      <c r="E3" t="s">
        <v>121</v>
      </c>
      <c r="F3">
        <v>1</v>
      </c>
    </row>
    <row r="4" spans="1:6" x14ac:dyDescent="0.25">
      <c r="A4">
        <v>2022</v>
      </c>
      <c r="B4">
        <v>8010</v>
      </c>
      <c r="C4" t="s">
        <v>2</v>
      </c>
      <c r="D4">
        <v>44</v>
      </c>
      <c r="E4" t="s">
        <v>130</v>
      </c>
      <c r="F4">
        <v>2</v>
      </c>
    </row>
    <row r="5" spans="1:6" x14ac:dyDescent="0.25">
      <c r="A5">
        <v>2022</v>
      </c>
      <c r="B5">
        <v>8010</v>
      </c>
      <c r="C5" t="s">
        <v>2</v>
      </c>
      <c r="D5">
        <v>53</v>
      </c>
      <c r="E5" t="s">
        <v>123</v>
      </c>
      <c r="F5">
        <v>2</v>
      </c>
    </row>
    <row r="6" spans="1:6" x14ac:dyDescent="0.25">
      <c r="A6">
        <v>2022</v>
      </c>
      <c r="B6">
        <v>8010</v>
      </c>
      <c r="C6" t="s">
        <v>2</v>
      </c>
      <c r="D6">
        <v>38</v>
      </c>
      <c r="E6" t="s">
        <v>133</v>
      </c>
      <c r="F6">
        <v>2</v>
      </c>
    </row>
    <row r="7" spans="1:6" x14ac:dyDescent="0.25">
      <c r="A7">
        <v>2022</v>
      </c>
      <c r="B7">
        <v>8010</v>
      </c>
      <c r="C7" t="s">
        <v>2</v>
      </c>
      <c r="D7">
        <v>234</v>
      </c>
      <c r="E7" t="s">
        <v>165</v>
      </c>
      <c r="F7">
        <v>1</v>
      </c>
    </row>
    <row r="8" spans="1:6" x14ac:dyDescent="0.25">
      <c r="A8">
        <v>2022</v>
      </c>
      <c r="B8">
        <v>8010</v>
      </c>
      <c r="C8" t="s">
        <v>2</v>
      </c>
      <c r="D8">
        <f>20</f>
        <v>20</v>
      </c>
      <c r="E8" t="s">
        <v>118</v>
      </c>
      <c r="F8">
        <v>1</v>
      </c>
    </row>
    <row r="9" spans="1:6" x14ac:dyDescent="0.25">
      <c r="A9">
        <v>2022</v>
      </c>
      <c r="B9">
        <v>8010</v>
      </c>
      <c r="C9" t="s">
        <v>2</v>
      </c>
      <c r="D9">
        <v>45</v>
      </c>
      <c r="E9" t="s">
        <v>120</v>
      </c>
      <c r="F9">
        <v>3</v>
      </c>
    </row>
    <row r="10" spans="1:6" x14ac:dyDescent="0.25">
      <c r="A10">
        <v>2022</v>
      </c>
      <c r="B10">
        <v>8010</v>
      </c>
      <c r="C10" t="s">
        <v>2</v>
      </c>
      <c r="D10">
        <f>17+30+38</f>
        <v>85</v>
      </c>
      <c r="E10" t="s">
        <v>125</v>
      </c>
      <c r="F10">
        <v>4</v>
      </c>
    </row>
    <row r="11" spans="1:6" x14ac:dyDescent="0.25">
      <c r="A11">
        <v>2022</v>
      </c>
      <c r="B11">
        <v>8010</v>
      </c>
      <c r="C11" t="s">
        <v>2</v>
      </c>
      <c r="D11">
        <v>32</v>
      </c>
      <c r="E11" t="s">
        <v>128</v>
      </c>
      <c r="F11">
        <v>1</v>
      </c>
    </row>
    <row r="12" spans="1:6" x14ac:dyDescent="0.25">
      <c r="A12">
        <v>2022</v>
      </c>
      <c r="B12">
        <v>8010</v>
      </c>
      <c r="C12" t="s">
        <v>2</v>
      </c>
      <c r="D12">
        <v>30</v>
      </c>
      <c r="E12" t="s">
        <v>126</v>
      </c>
      <c r="F12">
        <v>2</v>
      </c>
    </row>
    <row r="13" spans="1:6" x14ac:dyDescent="0.25">
      <c r="A13">
        <v>2022</v>
      </c>
      <c r="B13">
        <v>8010</v>
      </c>
      <c r="C13" t="s">
        <v>2</v>
      </c>
      <c r="D13">
        <v>132</v>
      </c>
      <c r="E13" t="s">
        <v>131</v>
      </c>
      <c r="F13">
        <v>2</v>
      </c>
    </row>
    <row r="14" spans="1:6" x14ac:dyDescent="0.25">
      <c r="A14">
        <v>2022</v>
      </c>
      <c r="B14">
        <v>8010</v>
      </c>
      <c r="C14" t="s">
        <v>2</v>
      </c>
      <c r="D14">
        <v>85</v>
      </c>
      <c r="E14" t="s">
        <v>119</v>
      </c>
      <c r="F14">
        <v>4</v>
      </c>
    </row>
    <row r="15" spans="1:6" x14ac:dyDescent="0.25">
      <c r="A15">
        <v>2022</v>
      </c>
      <c r="B15">
        <v>8010</v>
      </c>
      <c r="C15" t="s">
        <v>2</v>
      </c>
      <c r="D15">
        <v>15</v>
      </c>
      <c r="E15" t="s">
        <v>124</v>
      </c>
      <c r="F15">
        <v>1</v>
      </c>
    </row>
    <row r="16" spans="1:6" x14ac:dyDescent="0.25">
      <c r="A16">
        <v>2022</v>
      </c>
      <c r="B16">
        <v>8010</v>
      </c>
      <c r="C16" t="s">
        <v>2</v>
      </c>
      <c r="D16">
        <v>15</v>
      </c>
      <c r="E16" t="s">
        <v>169</v>
      </c>
      <c r="F16">
        <v>1</v>
      </c>
    </row>
    <row r="17" spans="1:6" x14ac:dyDescent="0.25">
      <c r="A17">
        <v>2022</v>
      </c>
      <c r="B17">
        <v>8010</v>
      </c>
      <c r="C17" t="s">
        <v>2</v>
      </c>
      <c r="D17">
        <v>20</v>
      </c>
      <c r="E17" t="s">
        <v>132</v>
      </c>
      <c r="F17">
        <v>1</v>
      </c>
    </row>
    <row r="18" spans="1:6" x14ac:dyDescent="0.25">
      <c r="A18">
        <v>2022</v>
      </c>
      <c r="B18">
        <v>8010</v>
      </c>
      <c r="C18" t="s">
        <v>2</v>
      </c>
      <c r="D18">
        <f>22+18</f>
        <v>40</v>
      </c>
      <c r="E18" t="s">
        <v>122</v>
      </c>
      <c r="F18">
        <v>2</v>
      </c>
    </row>
    <row r="19" spans="1:6" x14ac:dyDescent="0.25">
      <c r="A19">
        <v>2022</v>
      </c>
      <c r="B19">
        <v>8010</v>
      </c>
      <c r="C19" t="s">
        <v>2</v>
      </c>
      <c r="D19">
        <v>15</v>
      </c>
      <c r="E19" t="s">
        <v>127</v>
      </c>
      <c r="F19">
        <v>1</v>
      </c>
    </row>
    <row r="20" spans="1:6" x14ac:dyDescent="0.25">
      <c r="A20">
        <v>2022</v>
      </c>
      <c r="B20">
        <v>8010</v>
      </c>
      <c r="C20" t="s">
        <v>2</v>
      </c>
      <c r="D20">
        <f>27+44</f>
        <v>71</v>
      </c>
      <c r="E20" t="s">
        <v>170</v>
      </c>
      <c r="F20">
        <v>3</v>
      </c>
    </row>
    <row r="21" spans="1:6" x14ac:dyDescent="0.25">
      <c r="A21">
        <v>2023</v>
      </c>
      <c r="B21">
        <v>8010</v>
      </c>
      <c r="C21" t="s">
        <v>2</v>
      </c>
      <c r="D21">
        <f>22+23+48+24+20</f>
        <v>137</v>
      </c>
      <c r="E21" t="s">
        <v>119</v>
      </c>
      <c r="F21">
        <f>2+2+2</f>
        <v>6</v>
      </c>
    </row>
    <row r="22" spans="1:6" x14ac:dyDescent="0.25">
      <c r="A22">
        <v>2023</v>
      </c>
      <c r="B22">
        <v>8010</v>
      </c>
      <c r="C22" t="s">
        <v>2</v>
      </c>
      <c r="D22">
        <f>26+25+21+22+35</f>
        <v>129</v>
      </c>
      <c r="E22" s="1" t="s">
        <v>194</v>
      </c>
      <c r="F22">
        <v>5</v>
      </c>
    </row>
    <row r="23" spans="1:6" x14ac:dyDescent="0.25">
      <c r="A23">
        <v>2023</v>
      </c>
      <c r="B23">
        <v>8010</v>
      </c>
      <c r="C23" t="s">
        <v>2</v>
      </c>
      <c r="D23" s="2">
        <v>54</v>
      </c>
      <c r="E23" t="s">
        <v>242</v>
      </c>
      <c r="F23">
        <v>2</v>
      </c>
    </row>
    <row r="24" spans="1:6" x14ac:dyDescent="0.25">
      <c r="A24">
        <v>2023</v>
      </c>
      <c r="B24">
        <v>8010</v>
      </c>
      <c r="C24" t="s">
        <v>2</v>
      </c>
      <c r="D24" s="2">
        <f>23+22</f>
        <v>45</v>
      </c>
      <c r="E24" t="s">
        <v>196</v>
      </c>
      <c r="F24">
        <v>2</v>
      </c>
    </row>
    <row r="25" spans="1:6" x14ac:dyDescent="0.25">
      <c r="A25">
        <v>2023</v>
      </c>
      <c r="B25">
        <v>8010</v>
      </c>
      <c r="C25" t="s">
        <v>2</v>
      </c>
      <c r="D25" s="2">
        <f>22+23</f>
        <v>45</v>
      </c>
      <c r="E25" t="s">
        <v>288</v>
      </c>
      <c r="F25">
        <f>2</f>
        <v>2</v>
      </c>
    </row>
    <row r="26" spans="1:6" x14ac:dyDescent="0.25">
      <c r="A26">
        <v>2023</v>
      </c>
      <c r="B26">
        <v>8010</v>
      </c>
      <c r="C26" t="s">
        <v>2</v>
      </c>
      <c r="D26" s="2">
        <f>17+20</f>
        <v>37</v>
      </c>
      <c r="E26" t="s">
        <v>225</v>
      </c>
      <c r="F26">
        <f>1+1</f>
        <v>2</v>
      </c>
    </row>
    <row r="27" spans="1:6" x14ac:dyDescent="0.25">
      <c r="A27">
        <v>2023</v>
      </c>
      <c r="B27">
        <v>8010</v>
      </c>
      <c r="C27" t="s">
        <v>2</v>
      </c>
      <c r="D27" s="2">
        <f>17+16</f>
        <v>33</v>
      </c>
      <c r="E27" t="s">
        <v>193</v>
      </c>
      <c r="F27">
        <v>2</v>
      </c>
    </row>
    <row r="28" spans="1:6" x14ac:dyDescent="0.25">
      <c r="A28">
        <v>2023</v>
      </c>
      <c r="B28">
        <v>8010</v>
      </c>
      <c r="C28" t="s">
        <v>2</v>
      </c>
      <c r="D28">
        <f>15+17</f>
        <v>32</v>
      </c>
      <c r="E28" t="s">
        <v>223</v>
      </c>
      <c r="F28">
        <v>2</v>
      </c>
    </row>
    <row r="29" spans="1:6" x14ac:dyDescent="0.25">
      <c r="A29">
        <v>2023</v>
      </c>
      <c r="B29">
        <v>8010</v>
      </c>
      <c r="C29" t="s">
        <v>2</v>
      </c>
      <c r="D29">
        <f>15+15</f>
        <v>30</v>
      </c>
      <c r="E29" t="s">
        <v>120</v>
      </c>
      <c r="F29">
        <f>1+1</f>
        <v>2</v>
      </c>
    </row>
    <row r="30" spans="1:6" x14ac:dyDescent="0.25">
      <c r="A30" s="4">
        <v>2023</v>
      </c>
      <c r="B30" s="4">
        <v>8010</v>
      </c>
      <c r="C30" s="4" t="s">
        <v>2</v>
      </c>
      <c r="D30" s="6">
        <v>52</v>
      </c>
      <c r="E30" s="4" t="s">
        <v>318</v>
      </c>
      <c r="F30" s="4">
        <v>1</v>
      </c>
    </row>
    <row r="31" spans="1:6" x14ac:dyDescent="0.25">
      <c r="A31">
        <v>2023</v>
      </c>
      <c r="B31">
        <v>8010</v>
      </c>
      <c r="C31" t="s">
        <v>2</v>
      </c>
      <c r="D31" s="2">
        <v>46</v>
      </c>
      <c r="E31" t="s">
        <v>208</v>
      </c>
      <c r="F31">
        <v>1</v>
      </c>
    </row>
    <row r="32" spans="1:6" x14ac:dyDescent="0.25">
      <c r="A32" s="4">
        <v>2023</v>
      </c>
      <c r="B32" s="4">
        <v>8010</v>
      </c>
      <c r="C32" s="4" t="s">
        <v>2</v>
      </c>
      <c r="D32" s="6">
        <v>40</v>
      </c>
      <c r="E32" s="4" t="s">
        <v>296</v>
      </c>
      <c r="F32" s="4">
        <v>1</v>
      </c>
    </row>
    <row r="33" spans="1:6" x14ac:dyDescent="0.25">
      <c r="A33">
        <v>2023</v>
      </c>
      <c r="B33">
        <v>8010</v>
      </c>
      <c r="C33" t="s">
        <v>2</v>
      </c>
      <c r="D33">
        <v>23</v>
      </c>
      <c r="E33" t="s">
        <v>128</v>
      </c>
      <c r="F33">
        <v>1</v>
      </c>
    </row>
    <row r="34" spans="1:6" x14ac:dyDescent="0.25">
      <c r="A34">
        <v>2023</v>
      </c>
      <c r="B34">
        <v>8010</v>
      </c>
      <c r="C34" t="s">
        <v>2</v>
      </c>
      <c r="D34" s="2">
        <v>22</v>
      </c>
      <c r="E34" t="s">
        <v>300</v>
      </c>
      <c r="F34">
        <v>1</v>
      </c>
    </row>
    <row r="35" spans="1:6" x14ac:dyDescent="0.25">
      <c r="A35">
        <v>2023</v>
      </c>
      <c r="B35">
        <v>8010</v>
      </c>
      <c r="C35" t="s">
        <v>2</v>
      </c>
      <c r="D35" s="2">
        <v>20</v>
      </c>
      <c r="E35" t="s">
        <v>118</v>
      </c>
      <c r="F35">
        <v>1</v>
      </c>
    </row>
    <row r="36" spans="1:6" x14ac:dyDescent="0.25">
      <c r="A36">
        <v>2023</v>
      </c>
      <c r="B36">
        <v>8010</v>
      </c>
      <c r="C36" t="s">
        <v>2</v>
      </c>
      <c r="D36" s="2">
        <v>17</v>
      </c>
      <c r="E36" t="s">
        <v>205</v>
      </c>
      <c r="F36">
        <v>1</v>
      </c>
    </row>
    <row r="37" spans="1:6" x14ac:dyDescent="0.25">
      <c r="A37">
        <v>2023</v>
      </c>
      <c r="B37">
        <v>8010</v>
      </c>
      <c r="C37" t="s">
        <v>2</v>
      </c>
      <c r="D37">
        <v>16</v>
      </c>
      <c r="E37" t="s">
        <v>125</v>
      </c>
      <c r="F37">
        <v>1</v>
      </c>
    </row>
    <row r="38" spans="1:6" x14ac:dyDescent="0.25">
      <c r="A38">
        <v>2023</v>
      </c>
      <c r="B38">
        <v>8010</v>
      </c>
      <c r="C38" t="s">
        <v>2</v>
      </c>
      <c r="D38" s="2">
        <v>16</v>
      </c>
      <c r="E38" t="s">
        <v>237</v>
      </c>
      <c r="F38">
        <v>1</v>
      </c>
    </row>
    <row r="39" spans="1:6" x14ac:dyDescent="0.25">
      <c r="A39" s="4">
        <v>2023</v>
      </c>
      <c r="B39" s="4">
        <v>8010</v>
      </c>
      <c r="C39" s="4" t="s">
        <v>2</v>
      </c>
      <c r="D39" s="6">
        <v>15</v>
      </c>
      <c r="E39" s="4" t="s">
        <v>286</v>
      </c>
      <c r="F39" s="4">
        <v>1</v>
      </c>
    </row>
    <row r="40" spans="1:6" x14ac:dyDescent="0.25">
      <c r="A40">
        <v>2023</v>
      </c>
      <c r="B40">
        <v>8010</v>
      </c>
      <c r="C40" t="s">
        <v>2</v>
      </c>
      <c r="D40" s="2">
        <v>15</v>
      </c>
      <c r="E40" t="s">
        <v>267</v>
      </c>
      <c r="F40">
        <v>1</v>
      </c>
    </row>
    <row r="41" spans="1:6" x14ac:dyDescent="0.25">
      <c r="A41">
        <v>2023</v>
      </c>
      <c r="B41">
        <v>8010</v>
      </c>
      <c r="C41" t="s">
        <v>2</v>
      </c>
      <c r="D41" s="2">
        <v>15</v>
      </c>
      <c r="E41" t="s">
        <v>200</v>
      </c>
      <c r="F41">
        <v>1</v>
      </c>
    </row>
    <row r="42" spans="1:6" x14ac:dyDescent="0.25">
      <c r="A42">
        <v>2022</v>
      </c>
      <c r="B42">
        <v>8020</v>
      </c>
      <c r="C42" t="s">
        <v>2</v>
      </c>
      <c r="D42">
        <v>20</v>
      </c>
      <c r="E42" t="s">
        <v>118</v>
      </c>
      <c r="F42">
        <v>1</v>
      </c>
    </row>
    <row r="43" spans="1:6" x14ac:dyDescent="0.25">
      <c r="A43">
        <v>2022</v>
      </c>
      <c r="B43">
        <v>8020</v>
      </c>
      <c r="C43" t="s">
        <v>2</v>
      </c>
      <c r="D43">
        <v>72</v>
      </c>
      <c r="E43" t="s">
        <v>140</v>
      </c>
      <c r="F43">
        <v>1</v>
      </c>
    </row>
    <row r="44" spans="1:6" x14ac:dyDescent="0.25">
      <c r="A44">
        <v>2022</v>
      </c>
      <c r="B44">
        <v>8020</v>
      </c>
      <c r="C44" t="s">
        <v>2</v>
      </c>
      <c r="D44">
        <v>42</v>
      </c>
      <c r="E44" t="s">
        <v>139</v>
      </c>
      <c r="F44">
        <v>2</v>
      </c>
    </row>
    <row r="45" spans="1:6" x14ac:dyDescent="0.25">
      <c r="A45">
        <v>2022</v>
      </c>
      <c r="B45">
        <v>8020</v>
      </c>
      <c r="C45" t="s">
        <v>2</v>
      </c>
      <c r="D45">
        <v>37</v>
      </c>
      <c r="E45" t="s">
        <v>138</v>
      </c>
      <c r="F45">
        <v>2</v>
      </c>
    </row>
    <row r="46" spans="1:6" x14ac:dyDescent="0.25">
      <c r="A46">
        <v>2022</v>
      </c>
      <c r="B46">
        <v>8020</v>
      </c>
      <c r="C46" t="s">
        <v>2</v>
      </c>
      <c r="D46">
        <v>24</v>
      </c>
      <c r="E46" t="s">
        <v>137</v>
      </c>
      <c r="F46">
        <v>1</v>
      </c>
    </row>
    <row r="47" spans="1:6" x14ac:dyDescent="0.25">
      <c r="A47">
        <v>2022</v>
      </c>
      <c r="B47">
        <v>8020</v>
      </c>
      <c r="C47" t="s">
        <v>2</v>
      </c>
      <c r="D47">
        <v>39</v>
      </c>
      <c r="E47" t="s">
        <v>135</v>
      </c>
      <c r="F47">
        <v>2</v>
      </c>
    </row>
    <row r="48" spans="1:6" x14ac:dyDescent="0.25">
      <c r="A48">
        <v>2022</v>
      </c>
      <c r="B48">
        <v>8020</v>
      </c>
      <c r="C48" t="s">
        <v>2</v>
      </c>
      <c r="D48">
        <v>15</v>
      </c>
      <c r="E48" t="s">
        <v>136</v>
      </c>
      <c r="F48">
        <v>1</v>
      </c>
    </row>
    <row r="49" spans="1:6" x14ac:dyDescent="0.25">
      <c r="A49">
        <v>2022</v>
      </c>
      <c r="B49">
        <v>8020</v>
      </c>
      <c r="C49" t="s">
        <v>2</v>
      </c>
      <c r="D49">
        <f>48</f>
        <v>48</v>
      </c>
      <c r="E49" t="s">
        <v>134</v>
      </c>
      <c r="F49">
        <v>2</v>
      </c>
    </row>
    <row r="50" spans="1:6" x14ac:dyDescent="0.25">
      <c r="A50">
        <v>2022</v>
      </c>
      <c r="B50">
        <v>8020</v>
      </c>
      <c r="C50" t="s">
        <v>2</v>
      </c>
      <c r="D50" s="2">
        <v>27</v>
      </c>
      <c r="E50" t="s">
        <v>182</v>
      </c>
      <c r="F50">
        <v>1</v>
      </c>
    </row>
    <row r="51" spans="1:6" x14ac:dyDescent="0.25">
      <c r="A51">
        <v>2023</v>
      </c>
      <c r="B51">
        <v>8020</v>
      </c>
      <c r="C51" t="s">
        <v>2</v>
      </c>
      <c r="D51" s="2">
        <f>30+28+36</f>
        <v>94</v>
      </c>
      <c r="E51" t="s">
        <v>314</v>
      </c>
      <c r="F51">
        <v>3</v>
      </c>
    </row>
    <row r="52" spans="1:6" x14ac:dyDescent="0.25">
      <c r="A52">
        <v>2023</v>
      </c>
      <c r="B52">
        <v>8020</v>
      </c>
      <c r="C52" t="s">
        <v>2</v>
      </c>
      <c r="D52" s="2">
        <f>27+28+26</f>
        <v>81</v>
      </c>
      <c r="E52" t="s">
        <v>254</v>
      </c>
      <c r="F52">
        <v>3</v>
      </c>
    </row>
    <row r="53" spans="1:6" x14ac:dyDescent="0.25">
      <c r="A53">
        <v>2023</v>
      </c>
      <c r="B53">
        <v>8020</v>
      </c>
      <c r="C53" t="s">
        <v>2</v>
      </c>
      <c r="D53" s="2">
        <f>22+30</f>
        <v>52</v>
      </c>
      <c r="E53" t="s">
        <v>217</v>
      </c>
      <c r="F53">
        <v>2</v>
      </c>
    </row>
    <row r="54" spans="1:6" x14ac:dyDescent="0.25">
      <c r="A54">
        <v>2023</v>
      </c>
      <c r="B54">
        <v>8020</v>
      </c>
      <c r="C54" t="s">
        <v>2</v>
      </c>
      <c r="D54" s="2">
        <f>20+25</f>
        <v>45</v>
      </c>
      <c r="E54" t="s">
        <v>218</v>
      </c>
      <c r="F54">
        <v>2</v>
      </c>
    </row>
    <row r="55" spans="1:6" x14ac:dyDescent="0.25">
      <c r="A55">
        <v>2023</v>
      </c>
      <c r="B55">
        <v>8020</v>
      </c>
      <c r="C55" t="s">
        <v>2</v>
      </c>
      <c r="D55" s="2">
        <f>20+20</f>
        <v>40</v>
      </c>
      <c r="E55" t="s">
        <v>118</v>
      </c>
      <c r="F55">
        <f>1+1</f>
        <v>2</v>
      </c>
    </row>
    <row r="56" spans="1:6" x14ac:dyDescent="0.25">
      <c r="A56">
        <v>2023</v>
      </c>
      <c r="B56">
        <v>8020</v>
      </c>
      <c r="C56" t="s">
        <v>2</v>
      </c>
      <c r="D56" s="2">
        <v>35</v>
      </c>
      <c r="E56" t="s">
        <v>246</v>
      </c>
      <c r="F56">
        <v>1</v>
      </c>
    </row>
    <row r="57" spans="1:6" x14ac:dyDescent="0.25">
      <c r="A57">
        <v>2023</v>
      </c>
      <c r="B57">
        <v>8020</v>
      </c>
      <c r="C57" t="s">
        <v>2</v>
      </c>
      <c r="D57" s="2">
        <v>25</v>
      </c>
      <c r="E57" t="s">
        <v>261</v>
      </c>
      <c r="F57">
        <v>1</v>
      </c>
    </row>
    <row r="58" spans="1:6" x14ac:dyDescent="0.25">
      <c r="A58">
        <v>2023</v>
      </c>
      <c r="B58">
        <v>8020</v>
      </c>
      <c r="C58" t="s">
        <v>2</v>
      </c>
      <c r="D58">
        <v>24</v>
      </c>
      <c r="E58" t="s">
        <v>134</v>
      </c>
      <c r="F58">
        <v>1</v>
      </c>
    </row>
    <row r="59" spans="1:6" x14ac:dyDescent="0.25">
      <c r="A59">
        <v>2023</v>
      </c>
      <c r="B59">
        <v>8020</v>
      </c>
      <c r="C59" t="s">
        <v>2</v>
      </c>
      <c r="D59" s="2">
        <v>22</v>
      </c>
      <c r="E59" t="s">
        <v>138</v>
      </c>
      <c r="F59">
        <v>1</v>
      </c>
    </row>
    <row r="60" spans="1:6" x14ac:dyDescent="0.25">
      <c r="A60">
        <v>2023</v>
      </c>
      <c r="B60">
        <v>8020</v>
      </c>
      <c r="C60" t="s">
        <v>2</v>
      </c>
      <c r="D60" s="2">
        <v>21</v>
      </c>
      <c r="E60" t="s">
        <v>299</v>
      </c>
      <c r="F60">
        <v>1</v>
      </c>
    </row>
    <row r="61" spans="1:6" x14ac:dyDescent="0.25">
      <c r="A61">
        <v>2023</v>
      </c>
      <c r="B61">
        <v>8020</v>
      </c>
      <c r="C61" t="s">
        <v>2</v>
      </c>
      <c r="D61" s="2">
        <v>20</v>
      </c>
      <c r="E61" t="s">
        <v>197</v>
      </c>
      <c r="F61">
        <v>1</v>
      </c>
    </row>
    <row r="62" spans="1:6" x14ac:dyDescent="0.25">
      <c r="A62">
        <v>2023</v>
      </c>
      <c r="B62">
        <v>8020</v>
      </c>
      <c r="C62" t="s">
        <v>2</v>
      </c>
      <c r="D62" s="2">
        <v>16</v>
      </c>
      <c r="E62" t="s">
        <v>204</v>
      </c>
      <c r="F62">
        <v>1</v>
      </c>
    </row>
    <row r="63" spans="1:6" x14ac:dyDescent="0.25">
      <c r="A63">
        <v>2023</v>
      </c>
      <c r="B63">
        <v>8020</v>
      </c>
      <c r="C63" t="s">
        <v>2</v>
      </c>
      <c r="D63" s="2">
        <v>15</v>
      </c>
      <c r="E63" t="s">
        <v>195</v>
      </c>
      <c r="F63">
        <v>1</v>
      </c>
    </row>
    <row r="64" spans="1:6" x14ac:dyDescent="0.25">
      <c r="A64">
        <v>2023</v>
      </c>
      <c r="B64">
        <v>8020</v>
      </c>
      <c r="C64" t="s">
        <v>2</v>
      </c>
      <c r="D64" s="2">
        <v>15</v>
      </c>
      <c r="E64" t="s">
        <v>219</v>
      </c>
      <c r="F64">
        <v>1</v>
      </c>
    </row>
    <row r="65" spans="1:6" x14ac:dyDescent="0.25">
      <c r="A65">
        <v>2023</v>
      </c>
      <c r="B65">
        <v>8020</v>
      </c>
      <c r="C65" t="s">
        <v>2</v>
      </c>
      <c r="D65" s="2">
        <v>5</v>
      </c>
      <c r="E65" t="s">
        <v>268</v>
      </c>
      <c r="F65">
        <v>1</v>
      </c>
    </row>
    <row r="66" spans="1:6" x14ac:dyDescent="0.25">
      <c r="A66">
        <v>2022</v>
      </c>
      <c r="B66">
        <v>8041</v>
      </c>
      <c r="C66" t="s">
        <v>56</v>
      </c>
      <c r="D66">
        <v>25</v>
      </c>
      <c r="E66" t="s">
        <v>78</v>
      </c>
      <c r="F66">
        <v>1</v>
      </c>
    </row>
    <row r="67" spans="1:6" x14ac:dyDescent="0.25">
      <c r="A67">
        <v>2022</v>
      </c>
      <c r="B67">
        <v>8042</v>
      </c>
      <c r="C67" t="s">
        <v>33</v>
      </c>
      <c r="D67">
        <v>52</v>
      </c>
      <c r="E67" t="s">
        <v>93</v>
      </c>
      <c r="F67">
        <v>1</v>
      </c>
    </row>
    <row r="68" spans="1:6" x14ac:dyDescent="0.25">
      <c r="A68">
        <v>2023</v>
      </c>
      <c r="B68">
        <v>8042</v>
      </c>
      <c r="C68" t="s">
        <v>2</v>
      </c>
      <c r="D68" s="2">
        <v>20</v>
      </c>
      <c r="E68" t="s">
        <v>315</v>
      </c>
      <c r="F68">
        <v>1</v>
      </c>
    </row>
    <row r="69" spans="1:6" x14ac:dyDescent="0.25">
      <c r="A69">
        <v>2023</v>
      </c>
      <c r="B69">
        <v>8043</v>
      </c>
      <c r="C69" t="s">
        <v>2</v>
      </c>
      <c r="D69" s="2">
        <v>35</v>
      </c>
      <c r="E69" t="s">
        <v>214</v>
      </c>
      <c r="F69">
        <v>1</v>
      </c>
    </row>
    <row r="70" spans="1:6" x14ac:dyDescent="0.25">
      <c r="A70">
        <v>2023</v>
      </c>
      <c r="B70">
        <v>8044</v>
      </c>
      <c r="C70" t="s">
        <v>280</v>
      </c>
      <c r="D70" s="2">
        <f>20+20</f>
        <v>40</v>
      </c>
      <c r="E70" t="s">
        <v>281</v>
      </c>
      <c r="F70">
        <f>1+1</f>
        <v>2</v>
      </c>
    </row>
    <row r="71" spans="1:6" x14ac:dyDescent="0.25">
      <c r="A71">
        <v>2022</v>
      </c>
      <c r="B71">
        <v>8045</v>
      </c>
      <c r="C71" t="s">
        <v>14</v>
      </c>
      <c r="D71">
        <f>25+20</f>
        <v>45</v>
      </c>
      <c r="E71" t="s">
        <v>111</v>
      </c>
      <c r="F71">
        <v>2</v>
      </c>
    </row>
    <row r="72" spans="1:6" x14ac:dyDescent="0.25">
      <c r="A72">
        <v>2023</v>
      </c>
      <c r="B72">
        <v>8045</v>
      </c>
      <c r="C72" t="s">
        <v>251</v>
      </c>
      <c r="D72" s="2">
        <f>30+25+34</f>
        <v>89</v>
      </c>
      <c r="E72" s="1" t="s">
        <v>252</v>
      </c>
      <c r="F72">
        <f>2+1</f>
        <v>3</v>
      </c>
    </row>
    <row r="73" spans="1:6" x14ac:dyDescent="0.25">
      <c r="A73">
        <v>2023</v>
      </c>
      <c r="B73">
        <v>8045</v>
      </c>
      <c r="C73" t="s">
        <v>251</v>
      </c>
      <c r="D73" s="2">
        <f>22+16+17</f>
        <v>55</v>
      </c>
      <c r="E73" t="s">
        <v>220</v>
      </c>
      <c r="F73">
        <f>1+1+1</f>
        <v>3</v>
      </c>
    </row>
    <row r="74" spans="1:6" x14ac:dyDescent="0.25">
      <c r="A74">
        <v>2023</v>
      </c>
      <c r="B74">
        <v>8045</v>
      </c>
      <c r="C74" t="s">
        <v>251</v>
      </c>
      <c r="D74" s="2">
        <v>18</v>
      </c>
      <c r="E74" s="1" t="s">
        <v>311</v>
      </c>
      <c r="F74">
        <v>1</v>
      </c>
    </row>
    <row r="75" spans="1:6" x14ac:dyDescent="0.25">
      <c r="A75">
        <v>2023</v>
      </c>
      <c r="B75">
        <v>8046</v>
      </c>
      <c r="C75" t="s">
        <v>2</v>
      </c>
      <c r="D75" s="2">
        <v>15</v>
      </c>
      <c r="E75" t="s">
        <v>228</v>
      </c>
      <c r="F75">
        <v>1</v>
      </c>
    </row>
    <row r="76" spans="1:6" x14ac:dyDescent="0.25">
      <c r="A76">
        <v>2022</v>
      </c>
      <c r="B76">
        <v>8047</v>
      </c>
      <c r="C76" t="s">
        <v>176</v>
      </c>
      <c r="D76" s="2">
        <v>26</v>
      </c>
      <c r="E76" t="s">
        <v>177</v>
      </c>
      <c r="F76">
        <v>1</v>
      </c>
    </row>
    <row r="77" spans="1:6" x14ac:dyDescent="0.25">
      <c r="A77">
        <v>2023</v>
      </c>
      <c r="B77">
        <v>8047</v>
      </c>
      <c r="C77" t="s">
        <v>176</v>
      </c>
      <c r="D77" s="2">
        <v>24</v>
      </c>
      <c r="E77" t="s">
        <v>177</v>
      </c>
      <c r="F77">
        <v>1</v>
      </c>
    </row>
    <row r="78" spans="1:6" x14ac:dyDescent="0.25">
      <c r="A78">
        <v>2023</v>
      </c>
      <c r="B78">
        <v>8051</v>
      </c>
      <c r="C78" t="s">
        <v>2</v>
      </c>
      <c r="D78" s="2">
        <v>81</v>
      </c>
      <c r="E78" t="s">
        <v>316</v>
      </c>
      <c r="F78">
        <v>1</v>
      </c>
    </row>
    <row r="79" spans="1:6" x14ac:dyDescent="0.25">
      <c r="A79">
        <v>2023</v>
      </c>
      <c r="B79">
        <v>8051</v>
      </c>
      <c r="C79" t="s">
        <v>2</v>
      </c>
      <c r="D79" s="2">
        <v>44</v>
      </c>
      <c r="E79" t="s">
        <v>317</v>
      </c>
      <c r="F79">
        <v>1</v>
      </c>
    </row>
    <row r="80" spans="1:6" x14ac:dyDescent="0.25">
      <c r="A80">
        <v>2023</v>
      </c>
      <c r="B80">
        <v>8051</v>
      </c>
      <c r="C80" t="s">
        <v>2</v>
      </c>
      <c r="D80" s="2">
        <v>15</v>
      </c>
      <c r="E80" t="s">
        <v>303</v>
      </c>
      <c r="F80">
        <v>1</v>
      </c>
    </row>
    <row r="81" spans="1:6" x14ac:dyDescent="0.25">
      <c r="A81">
        <v>2023</v>
      </c>
      <c r="B81">
        <v>8052</v>
      </c>
      <c r="C81" t="s">
        <v>215</v>
      </c>
      <c r="D81" s="2">
        <f>23+22</f>
        <v>45</v>
      </c>
      <c r="E81" t="s">
        <v>216</v>
      </c>
      <c r="F81">
        <v>2</v>
      </c>
    </row>
    <row r="82" spans="1:6" x14ac:dyDescent="0.25">
      <c r="A82">
        <v>2022</v>
      </c>
      <c r="B82">
        <v>8053</v>
      </c>
      <c r="C82" t="s">
        <v>63</v>
      </c>
      <c r="D82">
        <v>146</v>
      </c>
      <c r="E82" t="s">
        <v>94</v>
      </c>
      <c r="F82">
        <v>5</v>
      </c>
    </row>
    <row r="83" spans="1:6" x14ac:dyDescent="0.25">
      <c r="A83">
        <v>2022</v>
      </c>
      <c r="B83">
        <v>8054</v>
      </c>
      <c r="C83" t="s">
        <v>18</v>
      </c>
      <c r="D83">
        <f>27+25</f>
        <v>52</v>
      </c>
      <c r="E83" t="s">
        <v>141</v>
      </c>
      <c r="F83">
        <v>2</v>
      </c>
    </row>
    <row r="84" spans="1:6" x14ac:dyDescent="0.25">
      <c r="A84">
        <v>2022</v>
      </c>
      <c r="B84">
        <v>8054</v>
      </c>
      <c r="C84" t="s">
        <v>18</v>
      </c>
      <c r="D84">
        <f>26+49+27</f>
        <v>102</v>
      </c>
      <c r="E84" t="s">
        <v>142</v>
      </c>
      <c r="F84">
        <v>3</v>
      </c>
    </row>
    <row r="85" spans="1:6" x14ac:dyDescent="0.25">
      <c r="A85">
        <v>2022</v>
      </c>
      <c r="B85">
        <v>8054</v>
      </c>
      <c r="C85" t="s">
        <v>18</v>
      </c>
      <c r="D85" s="2">
        <v>23</v>
      </c>
      <c r="E85" t="s">
        <v>181</v>
      </c>
      <c r="F85">
        <v>1</v>
      </c>
    </row>
    <row r="86" spans="1:6" x14ac:dyDescent="0.25">
      <c r="A86">
        <v>2023</v>
      </c>
      <c r="B86">
        <v>8054</v>
      </c>
      <c r="C86" t="s">
        <v>18</v>
      </c>
      <c r="D86" s="2">
        <v>46</v>
      </c>
      <c r="E86" t="s">
        <v>181</v>
      </c>
      <c r="F86">
        <v>1</v>
      </c>
    </row>
    <row r="87" spans="1:6" x14ac:dyDescent="0.25">
      <c r="A87">
        <v>2023</v>
      </c>
      <c r="B87">
        <v>8062</v>
      </c>
      <c r="C87" t="s">
        <v>191</v>
      </c>
      <c r="D87" s="2">
        <v>16</v>
      </c>
      <c r="E87" t="s">
        <v>192</v>
      </c>
      <c r="F87">
        <v>1</v>
      </c>
    </row>
    <row r="88" spans="1:6" x14ac:dyDescent="0.25">
      <c r="A88">
        <v>2022</v>
      </c>
      <c r="B88">
        <v>8063</v>
      </c>
      <c r="C88" t="s">
        <v>62</v>
      </c>
      <c r="D88">
        <v>32</v>
      </c>
      <c r="E88" t="s">
        <v>71</v>
      </c>
      <c r="F88">
        <v>2</v>
      </c>
    </row>
    <row r="89" spans="1:6" x14ac:dyDescent="0.25">
      <c r="A89">
        <v>2023</v>
      </c>
      <c r="B89">
        <v>8071</v>
      </c>
      <c r="C89" t="s">
        <v>278</v>
      </c>
      <c r="D89" s="2">
        <f>15+15</f>
        <v>30</v>
      </c>
      <c r="E89" t="s">
        <v>279</v>
      </c>
      <c r="F89">
        <f>1+1</f>
        <v>2</v>
      </c>
    </row>
    <row r="90" spans="1:6" x14ac:dyDescent="0.25">
      <c r="A90">
        <v>2022</v>
      </c>
      <c r="B90">
        <v>8073</v>
      </c>
      <c r="C90" t="s">
        <v>39</v>
      </c>
      <c r="D90">
        <v>58</v>
      </c>
      <c r="E90" t="s">
        <v>80</v>
      </c>
      <c r="F90">
        <v>3</v>
      </c>
    </row>
    <row r="91" spans="1:6" x14ac:dyDescent="0.25">
      <c r="A91">
        <v>2022</v>
      </c>
      <c r="B91">
        <v>8073</v>
      </c>
      <c r="C91" t="s">
        <v>39</v>
      </c>
      <c r="D91" s="2">
        <v>25</v>
      </c>
      <c r="E91" t="s">
        <v>180</v>
      </c>
      <c r="F91">
        <v>1</v>
      </c>
    </row>
    <row r="92" spans="1:6" x14ac:dyDescent="0.25">
      <c r="A92">
        <v>2023</v>
      </c>
      <c r="B92">
        <v>8073</v>
      </c>
      <c r="C92" t="s">
        <v>39</v>
      </c>
      <c r="D92" s="2">
        <f>21+22+22</f>
        <v>65</v>
      </c>
      <c r="E92" t="s">
        <v>291</v>
      </c>
      <c r="F92">
        <f>2+1</f>
        <v>3</v>
      </c>
    </row>
    <row r="93" spans="1:6" x14ac:dyDescent="0.25">
      <c r="A93">
        <v>2023</v>
      </c>
      <c r="B93">
        <v>8073</v>
      </c>
      <c r="C93" t="s">
        <v>39</v>
      </c>
      <c r="D93" s="2">
        <v>47</v>
      </c>
      <c r="E93" t="s">
        <v>180</v>
      </c>
      <c r="F93">
        <v>1</v>
      </c>
    </row>
    <row r="94" spans="1:6" x14ac:dyDescent="0.25">
      <c r="A94">
        <v>2023</v>
      </c>
      <c r="B94">
        <v>8074</v>
      </c>
      <c r="C94" t="s">
        <v>206</v>
      </c>
      <c r="D94" s="2">
        <v>16</v>
      </c>
      <c r="E94" t="s">
        <v>207</v>
      </c>
      <c r="F94">
        <v>1</v>
      </c>
    </row>
    <row r="95" spans="1:6" x14ac:dyDescent="0.25">
      <c r="A95">
        <v>2022</v>
      </c>
      <c r="B95">
        <v>8075</v>
      </c>
      <c r="C95" t="s">
        <v>55</v>
      </c>
      <c r="D95">
        <v>48</v>
      </c>
      <c r="E95" t="s">
        <v>76</v>
      </c>
      <c r="F95">
        <v>2</v>
      </c>
    </row>
    <row r="96" spans="1:6" x14ac:dyDescent="0.25">
      <c r="A96">
        <v>2023</v>
      </c>
      <c r="B96">
        <v>8075</v>
      </c>
      <c r="C96" t="s">
        <v>55</v>
      </c>
      <c r="D96" s="2">
        <v>24</v>
      </c>
      <c r="E96" t="s">
        <v>294</v>
      </c>
      <c r="F96">
        <v>1</v>
      </c>
    </row>
    <row r="97" spans="1:6" x14ac:dyDescent="0.25">
      <c r="A97">
        <v>2022</v>
      </c>
      <c r="B97">
        <v>8092</v>
      </c>
      <c r="C97" t="s">
        <v>28</v>
      </c>
      <c r="D97">
        <v>47</v>
      </c>
      <c r="E97" t="s">
        <v>144</v>
      </c>
      <c r="F97">
        <v>1</v>
      </c>
    </row>
    <row r="98" spans="1:6" x14ac:dyDescent="0.25">
      <c r="A98">
        <v>2022</v>
      </c>
      <c r="B98">
        <v>8092</v>
      </c>
      <c r="C98" t="s">
        <v>28</v>
      </c>
      <c r="D98">
        <f>88</f>
        <v>88</v>
      </c>
      <c r="E98" t="s">
        <v>143</v>
      </c>
      <c r="F98">
        <v>2</v>
      </c>
    </row>
    <row r="99" spans="1:6" x14ac:dyDescent="0.25">
      <c r="A99">
        <v>2022</v>
      </c>
      <c r="B99">
        <v>8103</v>
      </c>
      <c r="C99" t="s">
        <v>52</v>
      </c>
      <c r="D99">
        <v>55</v>
      </c>
      <c r="E99" t="s">
        <v>115</v>
      </c>
      <c r="F99">
        <v>1</v>
      </c>
    </row>
    <row r="100" spans="1:6" x14ac:dyDescent="0.25">
      <c r="A100">
        <v>2023</v>
      </c>
      <c r="B100">
        <v>8103</v>
      </c>
      <c r="C100" t="s">
        <v>52</v>
      </c>
      <c r="D100">
        <f>29+20+79</f>
        <v>128</v>
      </c>
      <c r="E100" t="s">
        <v>115</v>
      </c>
      <c r="F100">
        <v>3</v>
      </c>
    </row>
    <row r="101" spans="1:6" x14ac:dyDescent="0.25">
      <c r="A101">
        <v>2023</v>
      </c>
      <c r="B101">
        <v>8103</v>
      </c>
      <c r="C101" t="s">
        <v>273</v>
      </c>
      <c r="D101" s="2">
        <v>200</v>
      </c>
      <c r="E101" t="s">
        <v>203</v>
      </c>
      <c r="F101">
        <v>2</v>
      </c>
    </row>
    <row r="102" spans="1:6" x14ac:dyDescent="0.25">
      <c r="A102">
        <v>2023</v>
      </c>
      <c r="B102">
        <v>8103</v>
      </c>
      <c r="C102" t="s">
        <v>273</v>
      </c>
      <c r="D102" s="2">
        <v>25</v>
      </c>
      <c r="E102" t="s">
        <v>232</v>
      </c>
      <c r="F102">
        <v>1</v>
      </c>
    </row>
    <row r="103" spans="1:6" x14ac:dyDescent="0.25">
      <c r="A103">
        <v>2022</v>
      </c>
      <c r="B103">
        <v>8111</v>
      </c>
      <c r="C103" t="s">
        <v>41</v>
      </c>
      <c r="D103">
        <v>41</v>
      </c>
      <c r="E103" t="s">
        <v>95</v>
      </c>
      <c r="F103">
        <v>2</v>
      </c>
    </row>
    <row r="104" spans="1:6" x14ac:dyDescent="0.25">
      <c r="A104">
        <v>2023</v>
      </c>
      <c r="B104">
        <v>8111</v>
      </c>
      <c r="C104" t="s">
        <v>41</v>
      </c>
      <c r="D104">
        <f>35+42+45+44</f>
        <v>166</v>
      </c>
      <c r="E104" t="s">
        <v>95</v>
      </c>
      <c r="F104">
        <f>2+2+1</f>
        <v>5</v>
      </c>
    </row>
    <row r="105" spans="1:6" x14ac:dyDescent="0.25">
      <c r="A105">
        <v>2022</v>
      </c>
      <c r="B105">
        <v>8112</v>
      </c>
      <c r="C105" t="s">
        <v>34</v>
      </c>
      <c r="D105">
        <v>18</v>
      </c>
      <c r="E105" t="s">
        <v>105</v>
      </c>
      <c r="F105">
        <v>1</v>
      </c>
    </row>
    <row r="106" spans="1:6" x14ac:dyDescent="0.25">
      <c r="A106">
        <v>2022</v>
      </c>
      <c r="B106">
        <v>8113</v>
      </c>
      <c r="C106" t="s">
        <v>11</v>
      </c>
      <c r="D106">
        <v>36</v>
      </c>
      <c r="E106" t="s">
        <v>67</v>
      </c>
      <c r="F106">
        <v>2</v>
      </c>
    </row>
    <row r="107" spans="1:6" x14ac:dyDescent="0.25">
      <c r="A107">
        <v>2023</v>
      </c>
      <c r="B107">
        <v>8113</v>
      </c>
      <c r="C107" t="s">
        <v>312</v>
      </c>
      <c r="D107" s="2">
        <v>89</v>
      </c>
      <c r="E107" t="s">
        <v>313</v>
      </c>
      <c r="F107">
        <v>1</v>
      </c>
    </row>
    <row r="108" spans="1:6" x14ac:dyDescent="0.25">
      <c r="A108">
        <v>2023</v>
      </c>
      <c r="B108">
        <v>8120</v>
      </c>
      <c r="C108" t="s">
        <v>282</v>
      </c>
      <c r="D108" s="2">
        <v>18</v>
      </c>
      <c r="E108" t="s">
        <v>290</v>
      </c>
      <c r="F108">
        <v>1</v>
      </c>
    </row>
    <row r="109" spans="1:6" x14ac:dyDescent="0.25">
      <c r="A109">
        <v>2023</v>
      </c>
      <c r="B109">
        <v>8120</v>
      </c>
      <c r="C109" t="s">
        <v>282</v>
      </c>
      <c r="D109" s="2">
        <v>15</v>
      </c>
      <c r="E109" t="s">
        <v>283</v>
      </c>
      <c r="F109">
        <v>1</v>
      </c>
    </row>
    <row r="110" spans="1:6" x14ac:dyDescent="0.25">
      <c r="A110">
        <v>2022</v>
      </c>
      <c r="B110">
        <v>8142</v>
      </c>
      <c r="C110" t="s">
        <v>31</v>
      </c>
      <c r="D110">
        <v>73</v>
      </c>
      <c r="E110" t="s">
        <v>90</v>
      </c>
      <c r="F110">
        <v>2</v>
      </c>
    </row>
    <row r="111" spans="1:6" x14ac:dyDescent="0.25">
      <c r="A111">
        <v>2023</v>
      </c>
      <c r="B111">
        <v>8142</v>
      </c>
      <c r="C111" t="s">
        <v>255</v>
      </c>
      <c r="D111" s="2">
        <f>29+36</f>
        <v>65</v>
      </c>
      <c r="E111" t="s">
        <v>256</v>
      </c>
      <c r="F111">
        <v>2</v>
      </c>
    </row>
    <row r="112" spans="1:6" x14ac:dyDescent="0.25">
      <c r="A112">
        <v>2022</v>
      </c>
      <c r="B112">
        <v>8143</v>
      </c>
      <c r="C112" t="s">
        <v>46</v>
      </c>
      <c r="D112">
        <v>24</v>
      </c>
      <c r="E112" t="s">
        <v>166</v>
      </c>
      <c r="F112">
        <v>1</v>
      </c>
    </row>
    <row r="113" spans="1:6" x14ac:dyDescent="0.25">
      <c r="A113">
        <v>2022</v>
      </c>
      <c r="B113">
        <v>8143</v>
      </c>
      <c r="C113" t="s">
        <v>46</v>
      </c>
      <c r="D113">
        <f>20+24+20</f>
        <v>64</v>
      </c>
      <c r="E113" t="s">
        <v>116</v>
      </c>
      <c r="F113">
        <v>3</v>
      </c>
    </row>
    <row r="114" spans="1:6" x14ac:dyDescent="0.25">
      <c r="A114">
        <v>2022</v>
      </c>
      <c r="B114">
        <v>8143</v>
      </c>
      <c r="C114" t="s">
        <v>46</v>
      </c>
      <c r="D114" s="2">
        <v>15</v>
      </c>
      <c r="E114" t="s">
        <v>188</v>
      </c>
      <c r="F114">
        <v>1</v>
      </c>
    </row>
    <row r="115" spans="1:6" x14ac:dyDescent="0.25">
      <c r="A115">
        <v>2023</v>
      </c>
      <c r="B115">
        <v>8143</v>
      </c>
      <c r="C115" t="s">
        <v>46</v>
      </c>
      <c r="D115" s="2">
        <v>26</v>
      </c>
      <c r="E115" t="s">
        <v>188</v>
      </c>
      <c r="F115">
        <v>1</v>
      </c>
    </row>
    <row r="116" spans="1:6" x14ac:dyDescent="0.25">
      <c r="A116">
        <v>2023</v>
      </c>
      <c r="B116">
        <v>8144</v>
      </c>
      <c r="C116" t="s">
        <v>259</v>
      </c>
      <c r="D116" s="2">
        <f>30+32+28</f>
        <v>90</v>
      </c>
      <c r="E116" t="s">
        <v>260</v>
      </c>
      <c r="F116">
        <v>3</v>
      </c>
    </row>
    <row r="117" spans="1:6" x14ac:dyDescent="0.25">
      <c r="A117">
        <v>2022</v>
      </c>
      <c r="B117">
        <v>8152</v>
      </c>
      <c r="C117" t="s">
        <v>16</v>
      </c>
      <c r="D117">
        <v>63</v>
      </c>
      <c r="E117" t="s">
        <v>77</v>
      </c>
      <c r="F117">
        <v>3</v>
      </c>
    </row>
    <row r="118" spans="1:6" x14ac:dyDescent="0.25">
      <c r="A118">
        <v>2022</v>
      </c>
      <c r="B118">
        <v>8160</v>
      </c>
      <c r="C118" t="s">
        <v>32</v>
      </c>
      <c r="D118">
        <v>40</v>
      </c>
      <c r="E118" t="s">
        <v>149</v>
      </c>
      <c r="F118">
        <v>3</v>
      </c>
    </row>
    <row r="119" spans="1:6" x14ac:dyDescent="0.25">
      <c r="A119">
        <v>2022</v>
      </c>
      <c r="B119">
        <v>8160</v>
      </c>
      <c r="C119" t="s">
        <v>32</v>
      </c>
      <c r="D119">
        <v>15</v>
      </c>
      <c r="E119" t="s">
        <v>146</v>
      </c>
      <c r="F119">
        <v>1</v>
      </c>
    </row>
    <row r="120" spans="1:6" x14ac:dyDescent="0.25">
      <c r="A120">
        <v>2022</v>
      </c>
      <c r="B120">
        <v>8160</v>
      </c>
      <c r="C120" t="s">
        <v>32</v>
      </c>
      <c r="D120">
        <v>20</v>
      </c>
      <c r="E120" t="s">
        <v>148</v>
      </c>
      <c r="F120">
        <v>1</v>
      </c>
    </row>
    <row r="121" spans="1:6" x14ac:dyDescent="0.25">
      <c r="A121">
        <v>2022</v>
      </c>
      <c r="B121">
        <v>8160</v>
      </c>
      <c r="C121" t="s">
        <v>32</v>
      </c>
      <c r="D121">
        <v>255</v>
      </c>
      <c r="E121" t="s">
        <v>147</v>
      </c>
      <c r="F121">
        <v>7</v>
      </c>
    </row>
    <row r="122" spans="1:6" x14ac:dyDescent="0.25">
      <c r="A122">
        <v>2022</v>
      </c>
      <c r="B122">
        <v>8160</v>
      </c>
      <c r="C122" t="s">
        <v>32</v>
      </c>
      <c r="D122">
        <f>32</f>
        <v>32</v>
      </c>
      <c r="E122" t="s">
        <v>145</v>
      </c>
      <c r="F122">
        <v>1</v>
      </c>
    </row>
    <row r="123" spans="1:6" x14ac:dyDescent="0.25">
      <c r="A123">
        <v>2023</v>
      </c>
      <c r="B123">
        <v>8160</v>
      </c>
      <c r="C123" t="s">
        <v>32</v>
      </c>
      <c r="D123">
        <f>29+26+27</f>
        <v>82</v>
      </c>
      <c r="E123" t="s">
        <v>253</v>
      </c>
      <c r="F123">
        <v>3</v>
      </c>
    </row>
    <row r="124" spans="1:6" x14ac:dyDescent="0.25">
      <c r="A124">
        <v>2023</v>
      </c>
      <c r="B124">
        <v>8160</v>
      </c>
      <c r="C124" t="s">
        <v>32</v>
      </c>
      <c r="D124">
        <f>22+24+25</f>
        <v>71</v>
      </c>
      <c r="E124" t="s">
        <v>274</v>
      </c>
      <c r="F124">
        <f>1+2</f>
        <v>3</v>
      </c>
    </row>
    <row r="125" spans="1:6" x14ac:dyDescent="0.25">
      <c r="A125">
        <v>2023</v>
      </c>
      <c r="B125">
        <v>8160</v>
      </c>
      <c r="C125" t="s">
        <v>32</v>
      </c>
      <c r="D125" s="2">
        <f>30+27</f>
        <v>57</v>
      </c>
      <c r="E125" s="1" t="s">
        <v>266</v>
      </c>
      <c r="F125">
        <v>2</v>
      </c>
    </row>
    <row r="126" spans="1:6" x14ac:dyDescent="0.25">
      <c r="A126">
        <v>2023</v>
      </c>
      <c r="B126">
        <v>8160</v>
      </c>
      <c r="C126" t="s">
        <v>32</v>
      </c>
      <c r="D126" s="2">
        <v>25</v>
      </c>
      <c r="E126" t="s">
        <v>247</v>
      </c>
      <c r="F126">
        <v>1</v>
      </c>
    </row>
    <row r="127" spans="1:6" x14ac:dyDescent="0.25">
      <c r="A127">
        <v>2022</v>
      </c>
      <c r="B127">
        <v>8162</v>
      </c>
      <c r="C127" t="s">
        <v>45</v>
      </c>
      <c r="D127">
        <v>53</v>
      </c>
      <c r="E127" t="s">
        <v>110</v>
      </c>
      <c r="F127">
        <v>2</v>
      </c>
    </row>
    <row r="128" spans="1:6" x14ac:dyDescent="0.25">
      <c r="A128">
        <v>2022</v>
      </c>
      <c r="B128">
        <v>8181</v>
      </c>
      <c r="C128" t="s">
        <v>8</v>
      </c>
      <c r="D128">
        <v>109</v>
      </c>
      <c r="E128" t="s">
        <v>64</v>
      </c>
      <c r="F128">
        <v>6</v>
      </c>
    </row>
    <row r="129" spans="1:6" x14ac:dyDescent="0.25">
      <c r="A129">
        <v>2023</v>
      </c>
      <c r="B129">
        <v>8181</v>
      </c>
      <c r="C129" t="s">
        <v>8</v>
      </c>
      <c r="D129">
        <f>15+21</f>
        <v>36</v>
      </c>
      <c r="E129" t="s">
        <v>64</v>
      </c>
      <c r="F129">
        <f>1+1</f>
        <v>2</v>
      </c>
    </row>
    <row r="130" spans="1:6" x14ac:dyDescent="0.25">
      <c r="A130">
        <v>2022</v>
      </c>
      <c r="B130">
        <v>8200</v>
      </c>
      <c r="C130" t="s">
        <v>49</v>
      </c>
      <c r="D130">
        <v>62</v>
      </c>
      <c r="E130" t="s">
        <v>97</v>
      </c>
      <c r="F130">
        <v>3</v>
      </c>
    </row>
    <row r="131" spans="1:6" x14ac:dyDescent="0.25">
      <c r="A131">
        <v>2022</v>
      </c>
      <c r="B131">
        <v>8211</v>
      </c>
      <c r="C131" t="s">
        <v>22</v>
      </c>
      <c r="D131">
        <v>82</v>
      </c>
      <c r="E131" t="s">
        <v>72</v>
      </c>
      <c r="F131">
        <v>2</v>
      </c>
    </row>
    <row r="132" spans="1:6" x14ac:dyDescent="0.25">
      <c r="A132">
        <v>2023</v>
      </c>
      <c r="B132">
        <v>8212</v>
      </c>
      <c r="C132" t="s">
        <v>257</v>
      </c>
      <c r="D132" s="2">
        <f>22+23+33</f>
        <v>78</v>
      </c>
      <c r="E132" t="s">
        <v>258</v>
      </c>
      <c r="F132">
        <f>3</f>
        <v>3</v>
      </c>
    </row>
    <row r="133" spans="1:6" x14ac:dyDescent="0.25">
      <c r="A133">
        <v>2022</v>
      </c>
      <c r="B133">
        <v>8224</v>
      </c>
      <c r="C133" t="s">
        <v>21</v>
      </c>
      <c r="D133">
        <v>108</v>
      </c>
      <c r="E133" t="s">
        <v>88</v>
      </c>
      <c r="F133">
        <v>3</v>
      </c>
    </row>
    <row r="134" spans="1:6" x14ac:dyDescent="0.25">
      <c r="A134">
        <v>2022</v>
      </c>
      <c r="B134">
        <v>8225</v>
      </c>
      <c r="C134" t="s">
        <v>42</v>
      </c>
      <c r="D134">
        <v>26</v>
      </c>
      <c r="E134" t="s">
        <v>96</v>
      </c>
      <c r="F134">
        <v>1</v>
      </c>
    </row>
    <row r="135" spans="1:6" x14ac:dyDescent="0.25">
      <c r="A135">
        <v>2023</v>
      </c>
      <c r="B135">
        <v>8225</v>
      </c>
      <c r="C135" t="s">
        <v>42</v>
      </c>
      <c r="D135">
        <v>17</v>
      </c>
      <c r="E135" t="s">
        <v>265</v>
      </c>
      <c r="F135">
        <v>1</v>
      </c>
    </row>
    <row r="136" spans="1:6" x14ac:dyDescent="0.25">
      <c r="A136">
        <v>2022</v>
      </c>
      <c r="B136">
        <v>8230</v>
      </c>
      <c r="C136" t="s">
        <v>5</v>
      </c>
      <c r="D136">
        <f>75</f>
        <v>75</v>
      </c>
      <c r="E136" t="s">
        <v>150</v>
      </c>
      <c r="F136">
        <v>3</v>
      </c>
    </row>
    <row r="137" spans="1:6" x14ac:dyDescent="0.25">
      <c r="A137">
        <v>2022</v>
      </c>
      <c r="B137">
        <v>8230</v>
      </c>
      <c r="C137" t="s">
        <v>5</v>
      </c>
      <c r="D137">
        <v>18</v>
      </c>
      <c r="E137" t="s">
        <v>151</v>
      </c>
      <c r="F137">
        <v>1</v>
      </c>
    </row>
    <row r="138" spans="1:6" x14ac:dyDescent="0.25">
      <c r="A138">
        <v>2022</v>
      </c>
      <c r="B138">
        <v>8230</v>
      </c>
      <c r="C138" t="s">
        <v>5</v>
      </c>
      <c r="D138">
        <v>60</v>
      </c>
      <c r="E138" t="s">
        <v>168</v>
      </c>
      <c r="F138">
        <v>2</v>
      </c>
    </row>
    <row r="139" spans="1:6" x14ac:dyDescent="0.25">
      <c r="A139">
        <v>2022</v>
      </c>
      <c r="B139">
        <v>8230</v>
      </c>
      <c r="C139" t="s">
        <v>5</v>
      </c>
      <c r="D139" s="2">
        <v>24</v>
      </c>
      <c r="E139" t="s">
        <v>179</v>
      </c>
      <c r="F139">
        <v>1</v>
      </c>
    </row>
    <row r="140" spans="1:6" x14ac:dyDescent="0.25">
      <c r="A140">
        <v>2023</v>
      </c>
      <c r="B140">
        <v>8230</v>
      </c>
      <c r="C140" t="s">
        <v>5</v>
      </c>
      <c r="D140" s="2">
        <f>22+14</f>
        <v>36</v>
      </c>
      <c r="E140" t="s">
        <v>289</v>
      </c>
      <c r="F140">
        <f>2</f>
        <v>2</v>
      </c>
    </row>
    <row r="141" spans="1:6" x14ac:dyDescent="0.25">
      <c r="A141">
        <v>2023</v>
      </c>
      <c r="B141">
        <v>8230</v>
      </c>
      <c r="C141" t="s">
        <v>5</v>
      </c>
      <c r="D141" s="2">
        <v>24</v>
      </c>
      <c r="E141" t="s">
        <v>277</v>
      </c>
      <c r="F141">
        <v>1</v>
      </c>
    </row>
    <row r="142" spans="1:6" x14ac:dyDescent="0.25">
      <c r="A142">
        <v>2023</v>
      </c>
      <c r="B142">
        <v>8230</v>
      </c>
      <c r="C142" t="s">
        <v>5</v>
      </c>
      <c r="D142">
        <v>20</v>
      </c>
      <c r="E142" t="s">
        <v>168</v>
      </c>
      <c r="F142">
        <v>1</v>
      </c>
    </row>
    <row r="143" spans="1:6" x14ac:dyDescent="0.25">
      <c r="A143">
        <v>2023</v>
      </c>
      <c r="B143">
        <v>8230</v>
      </c>
      <c r="C143" t="s">
        <v>5</v>
      </c>
      <c r="D143" s="2">
        <v>16</v>
      </c>
      <c r="E143" t="s">
        <v>227</v>
      </c>
      <c r="F143">
        <v>1</v>
      </c>
    </row>
    <row r="144" spans="1:6" x14ac:dyDescent="0.25">
      <c r="A144">
        <v>2022</v>
      </c>
      <c r="B144">
        <v>8234</v>
      </c>
      <c r="C144" t="s">
        <v>19</v>
      </c>
      <c r="D144">
        <v>16</v>
      </c>
      <c r="E144" t="s">
        <v>104</v>
      </c>
      <c r="F144">
        <v>1</v>
      </c>
    </row>
    <row r="145" spans="1:6" x14ac:dyDescent="0.25">
      <c r="A145">
        <v>2023</v>
      </c>
      <c r="B145">
        <v>8234</v>
      </c>
      <c r="C145" t="s">
        <v>19</v>
      </c>
      <c r="D145">
        <f>25</f>
        <v>25</v>
      </c>
      <c r="E145" s="1" t="s">
        <v>275</v>
      </c>
      <c r="F145">
        <v>1</v>
      </c>
    </row>
    <row r="146" spans="1:6" x14ac:dyDescent="0.25">
      <c r="A146">
        <v>2022</v>
      </c>
      <c r="B146">
        <v>8250</v>
      </c>
      <c r="C146" t="s">
        <v>48</v>
      </c>
      <c r="D146">
        <v>56</v>
      </c>
      <c r="E146" t="s">
        <v>106</v>
      </c>
      <c r="F146">
        <v>1</v>
      </c>
    </row>
    <row r="147" spans="1:6" x14ac:dyDescent="0.25">
      <c r="A147">
        <v>2023</v>
      </c>
      <c r="B147">
        <v>8250</v>
      </c>
      <c r="C147" t="s">
        <v>48</v>
      </c>
      <c r="D147">
        <f>47+40</f>
        <v>87</v>
      </c>
      <c r="E147" t="s">
        <v>106</v>
      </c>
      <c r="F147">
        <v>2</v>
      </c>
    </row>
    <row r="148" spans="1:6" x14ac:dyDescent="0.25">
      <c r="A148">
        <v>2023</v>
      </c>
      <c r="B148">
        <v>8252</v>
      </c>
      <c r="C148" t="s">
        <v>263</v>
      </c>
      <c r="D148" s="2">
        <v>60</v>
      </c>
      <c r="E148" t="s">
        <v>264</v>
      </c>
      <c r="F148">
        <v>1</v>
      </c>
    </row>
    <row r="149" spans="1:6" x14ac:dyDescent="0.25">
      <c r="A149">
        <v>2023</v>
      </c>
      <c r="B149">
        <v>8253</v>
      </c>
      <c r="C149" t="s">
        <v>236</v>
      </c>
      <c r="D149" s="2">
        <v>71</v>
      </c>
      <c r="E149" s="5" t="s">
        <v>270</v>
      </c>
      <c r="F149">
        <v>3</v>
      </c>
    </row>
    <row r="150" spans="1:6" x14ac:dyDescent="0.25">
      <c r="A150">
        <v>2022</v>
      </c>
      <c r="B150">
        <v>8271</v>
      </c>
      <c r="C150" t="s">
        <v>6</v>
      </c>
      <c r="D150">
        <v>42</v>
      </c>
      <c r="E150" t="s">
        <v>69</v>
      </c>
      <c r="F150">
        <v>2</v>
      </c>
    </row>
    <row r="151" spans="1:6" x14ac:dyDescent="0.25">
      <c r="A151">
        <v>2023</v>
      </c>
      <c r="B151">
        <v>8271</v>
      </c>
      <c r="C151" t="s">
        <v>6</v>
      </c>
      <c r="D151">
        <v>44</v>
      </c>
      <c r="E151" t="s">
        <v>69</v>
      </c>
      <c r="F151">
        <v>2</v>
      </c>
    </row>
    <row r="152" spans="1:6" x14ac:dyDescent="0.25">
      <c r="A152">
        <v>2022</v>
      </c>
      <c r="B152">
        <v>8280</v>
      </c>
      <c r="C152" t="s">
        <v>35</v>
      </c>
      <c r="D152">
        <f>40+37</f>
        <v>77</v>
      </c>
      <c r="E152" t="s">
        <v>178</v>
      </c>
      <c r="F152">
        <v>3</v>
      </c>
    </row>
    <row r="153" spans="1:6" x14ac:dyDescent="0.25">
      <c r="A153">
        <v>2023</v>
      </c>
      <c r="B153">
        <v>8280</v>
      </c>
      <c r="C153" t="s">
        <v>35</v>
      </c>
      <c r="D153" s="2">
        <v>49</v>
      </c>
      <c r="E153" t="s">
        <v>231</v>
      </c>
      <c r="F153">
        <v>2</v>
      </c>
    </row>
    <row r="154" spans="1:6" x14ac:dyDescent="0.25">
      <c r="A154">
        <v>2022</v>
      </c>
      <c r="B154">
        <v>8283</v>
      </c>
      <c r="C154" t="s">
        <v>61</v>
      </c>
      <c r="D154">
        <v>63</v>
      </c>
      <c r="E154" t="s">
        <v>92</v>
      </c>
      <c r="F154">
        <v>2</v>
      </c>
    </row>
    <row r="155" spans="1:6" x14ac:dyDescent="0.25">
      <c r="A155">
        <v>2022</v>
      </c>
      <c r="B155">
        <v>8301</v>
      </c>
      <c r="C155" t="s">
        <v>37</v>
      </c>
      <c r="D155">
        <v>71</v>
      </c>
      <c r="E155" t="s">
        <v>70</v>
      </c>
      <c r="F155">
        <v>4</v>
      </c>
    </row>
    <row r="156" spans="1:6" x14ac:dyDescent="0.25">
      <c r="A156">
        <v>2022</v>
      </c>
      <c r="B156">
        <v>8301</v>
      </c>
      <c r="C156" t="s">
        <v>37</v>
      </c>
      <c r="D156">
        <v>57</v>
      </c>
      <c r="E156" t="s">
        <v>91</v>
      </c>
      <c r="F156">
        <v>1</v>
      </c>
    </row>
    <row r="157" spans="1:6" x14ac:dyDescent="0.25">
      <c r="A157">
        <v>2022</v>
      </c>
      <c r="B157">
        <v>8321</v>
      </c>
      <c r="C157" t="s">
        <v>29</v>
      </c>
      <c r="D157">
        <v>184</v>
      </c>
      <c r="E157" t="s">
        <v>108</v>
      </c>
      <c r="F157">
        <v>4</v>
      </c>
    </row>
    <row r="158" spans="1:6" x14ac:dyDescent="0.25">
      <c r="A158">
        <v>2023</v>
      </c>
      <c r="B158">
        <v>8321</v>
      </c>
      <c r="C158" t="s">
        <v>29</v>
      </c>
      <c r="D158">
        <v>44</v>
      </c>
      <c r="E158" t="s">
        <v>108</v>
      </c>
      <c r="F158">
        <v>2</v>
      </c>
    </row>
    <row r="159" spans="1:6" x14ac:dyDescent="0.25">
      <c r="A159">
        <v>2023</v>
      </c>
      <c r="B159">
        <v>8321</v>
      </c>
      <c r="C159" t="s">
        <v>29</v>
      </c>
      <c r="D159" s="2">
        <v>15</v>
      </c>
      <c r="E159" t="s">
        <v>269</v>
      </c>
      <c r="F159">
        <v>1</v>
      </c>
    </row>
    <row r="160" spans="1:6" x14ac:dyDescent="0.25">
      <c r="A160">
        <v>2023</v>
      </c>
      <c r="B160">
        <v>8324</v>
      </c>
      <c r="C160" t="s">
        <v>271</v>
      </c>
      <c r="D160" s="2">
        <v>22</v>
      </c>
      <c r="E160" t="s">
        <v>272</v>
      </c>
      <c r="F160">
        <v>1</v>
      </c>
    </row>
    <row r="161" spans="1:6" x14ac:dyDescent="0.25">
      <c r="A161">
        <v>2022</v>
      </c>
      <c r="B161">
        <v>8330</v>
      </c>
      <c r="C161" t="s">
        <v>57</v>
      </c>
      <c r="D161">
        <v>15</v>
      </c>
      <c r="E161" t="s">
        <v>79</v>
      </c>
      <c r="F161">
        <v>1</v>
      </c>
    </row>
    <row r="162" spans="1:6" x14ac:dyDescent="0.25">
      <c r="A162">
        <v>2022</v>
      </c>
      <c r="B162">
        <v>8330</v>
      </c>
      <c r="C162" t="s">
        <v>23</v>
      </c>
      <c r="D162">
        <v>20</v>
      </c>
      <c r="E162" t="s">
        <v>73</v>
      </c>
      <c r="F162">
        <v>1</v>
      </c>
    </row>
    <row r="163" spans="1:6" x14ac:dyDescent="0.25">
      <c r="A163">
        <v>2022</v>
      </c>
      <c r="B163">
        <v>8330</v>
      </c>
      <c r="C163" t="s">
        <v>9</v>
      </c>
      <c r="D163">
        <v>30</v>
      </c>
      <c r="E163" t="s">
        <v>65</v>
      </c>
      <c r="F163">
        <v>2</v>
      </c>
    </row>
    <row r="164" spans="1:6" x14ac:dyDescent="0.25">
      <c r="A164">
        <v>2023</v>
      </c>
      <c r="B164">
        <v>8330</v>
      </c>
      <c r="C164" t="s">
        <v>57</v>
      </c>
      <c r="D164" s="2">
        <f>23+35</f>
        <v>58</v>
      </c>
      <c r="E164" t="s">
        <v>238</v>
      </c>
      <c r="F164">
        <v>2</v>
      </c>
    </row>
    <row r="165" spans="1:6" x14ac:dyDescent="0.25">
      <c r="A165">
        <v>2023</v>
      </c>
      <c r="B165">
        <v>8330</v>
      </c>
      <c r="C165" t="s">
        <v>57</v>
      </c>
      <c r="D165" s="2">
        <v>20</v>
      </c>
      <c r="E165" t="s">
        <v>198</v>
      </c>
      <c r="F165">
        <v>1</v>
      </c>
    </row>
    <row r="166" spans="1:6" x14ac:dyDescent="0.25">
      <c r="A166">
        <v>2023</v>
      </c>
      <c r="B166">
        <v>8330</v>
      </c>
      <c r="C166" t="s">
        <v>57</v>
      </c>
      <c r="D166" s="2">
        <v>19</v>
      </c>
      <c r="E166" t="s">
        <v>295</v>
      </c>
      <c r="F166">
        <v>1</v>
      </c>
    </row>
    <row r="167" spans="1:6" x14ac:dyDescent="0.25">
      <c r="A167">
        <v>2023</v>
      </c>
      <c r="B167">
        <v>8330</v>
      </c>
      <c r="C167" t="s">
        <v>57</v>
      </c>
      <c r="D167" s="2">
        <v>12</v>
      </c>
      <c r="E167" t="s">
        <v>65</v>
      </c>
      <c r="F167">
        <v>1</v>
      </c>
    </row>
    <row r="168" spans="1:6" x14ac:dyDescent="0.25">
      <c r="A168">
        <v>2022</v>
      </c>
      <c r="B168">
        <v>8344</v>
      </c>
      <c r="C168" t="s">
        <v>43</v>
      </c>
      <c r="D168">
        <v>47</v>
      </c>
      <c r="E168" t="s">
        <v>101</v>
      </c>
      <c r="F168">
        <v>2</v>
      </c>
    </row>
    <row r="169" spans="1:6" x14ac:dyDescent="0.25">
      <c r="A169">
        <v>2023</v>
      </c>
      <c r="B169">
        <v>8354</v>
      </c>
      <c r="C169" t="s">
        <v>229</v>
      </c>
      <c r="D169" s="2">
        <v>27</v>
      </c>
      <c r="E169" t="s">
        <v>230</v>
      </c>
      <c r="F169">
        <v>1</v>
      </c>
    </row>
    <row r="170" spans="1:6" x14ac:dyDescent="0.25">
      <c r="A170">
        <v>2023</v>
      </c>
      <c r="B170">
        <v>8401</v>
      </c>
      <c r="C170" t="s">
        <v>292</v>
      </c>
      <c r="D170" s="2">
        <f>23+22+24</f>
        <v>69</v>
      </c>
      <c r="E170" t="s">
        <v>293</v>
      </c>
      <c r="F170">
        <f>2+1</f>
        <v>3</v>
      </c>
    </row>
    <row r="171" spans="1:6" x14ac:dyDescent="0.25">
      <c r="A171">
        <v>2023</v>
      </c>
      <c r="B171">
        <v>8421</v>
      </c>
      <c r="C171" t="s">
        <v>209</v>
      </c>
      <c r="D171" s="2">
        <v>23</v>
      </c>
      <c r="E171" t="s">
        <v>210</v>
      </c>
      <c r="F171">
        <v>1</v>
      </c>
    </row>
    <row r="172" spans="1:6" x14ac:dyDescent="0.25">
      <c r="A172">
        <v>2022</v>
      </c>
      <c r="B172">
        <v>8430</v>
      </c>
      <c r="C172" t="s">
        <v>47</v>
      </c>
      <c r="D172">
        <v>20</v>
      </c>
      <c r="E172" t="s">
        <v>189</v>
      </c>
      <c r="F172">
        <v>1</v>
      </c>
    </row>
    <row r="173" spans="1:6" x14ac:dyDescent="0.25">
      <c r="A173">
        <v>2022</v>
      </c>
      <c r="B173">
        <v>8430</v>
      </c>
      <c r="C173" t="s">
        <v>44</v>
      </c>
      <c r="D173" s="2">
        <v>48</v>
      </c>
      <c r="E173" t="s">
        <v>171</v>
      </c>
      <c r="F173">
        <v>2</v>
      </c>
    </row>
    <row r="174" spans="1:6" x14ac:dyDescent="0.25">
      <c r="A174">
        <v>2022</v>
      </c>
      <c r="B174">
        <v>8430</v>
      </c>
      <c r="C174" t="s">
        <v>44</v>
      </c>
      <c r="D174">
        <v>22</v>
      </c>
      <c r="E174" s="1" t="s">
        <v>102</v>
      </c>
      <c r="F174">
        <v>1</v>
      </c>
    </row>
    <row r="175" spans="1:6" x14ac:dyDescent="0.25">
      <c r="A175">
        <v>2022</v>
      </c>
      <c r="B175">
        <v>8430</v>
      </c>
      <c r="C175" t="s">
        <v>172</v>
      </c>
      <c r="D175" s="2">
        <v>23</v>
      </c>
      <c r="E175" t="s">
        <v>173</v>
      </c>
      <c r="F175">
        <v>1</v>
      </c>
    </row>
    <row r="176" spans="1:6" x14ac:dyDescent="0.25">
      <c r="A176">
        <v>2023</v>
      </c>
      <c r="B176">
        <v>8430</v>
      </c>
      <c r="C176" t="s">
        <v>44</v>
      </c>
      <c r="D176" s="2">
        <f>16+15</f>
        <v>31</v>
      </c>
      <c r="E176" t="s">
        <v>287</v>
      </c>
      <c r="F176">
        <f>2</f>
        <v>2</v>
      </c>
    </row>
    <row r="177" spans="1:6" x14ac:dyDescent="0.25">
      <c r="A177">
        <v>2022</v>
      </c>
      <c r="B177">
        <v>8431</v>
      </c>
      <c r="C177" t="s">
        <v>58</v>
      </c>
      <c r="D177">
        <v>35</v>
      </c>
      <c r="E177" t="s">
        <v>81</v>
      </c>
      <c r="F177">
        <v>2</v>
      </c>
    </row>
    <row r="178" spans="1:6" x14ac:dyDescent="0.25">
      <c r="A178">
        <v>2023</v>
      </c>
      <c r="B178">
        <v>8434</v>
      </c>
      <c r="C178" t="s">
        <v>319</v>
      </c>
      <c r="D178" s="2">
        <v>31</v>
      </c>
      <c r="E178" t="s">
        <v>320</v>
      </c>
      <c r="F178">
        <v>2</v>
      </c>
    </row>
    <row r="179" spans="1:6" x14ac:dyDescent="0.25">
      <c r="A179">
        <v>2023</v>
      </c>
      <c r="B179">
        <v>8435</v>
      </c>
      <c r="C179" t="s">
        <v>297</v>
      </c>
      <c r="D179" s="2">
        <v>20</v>
      </c>
      <c r="E179" t="s">
        <v>298</v>
      </c>
      <c r="F179">
        <v>1</v>
      </c>
    </row>
    <row r="180" spans="1:6" x14ac:dyDescent="0.25">
      <c r="A180">
        <v>2023</v>
      </c>
      <c r="B180">
        <v>8452</v>
      </c>
      <c r="C180" t="s">
        <v>321</v>
      </c>
      <c r="D180" s="2">
        <v>27</v>
      </c>
      <c r="E180" t="s">
        <v>322</v>
      </c>
      <c r="F180">
        <v>1</v>
      </c>
    </row>
    <row r="181" spans="1:6" x14ac:dyDescent="0.25">
      <c r="A181">
        <v>2023</v>
      </c>
      <c r="B181">
        <v>8472</v>
      </c>
      <c r="C181" t="s">
        <v>240</v>
      </c>
      <c r="D181" s="2">
        <v>51</v>
      </c>
      <c r="E181" t="s">
        <v>241</v>
      </c>
      <c r="F181">
        <v>2</v>
      </c>
    </row>
    <row r="182" spans="1:6" x14ac:dyDescent="0.25">
      <c r="A182">
        <v>2023</v>
      </c>
      <c r="B182">
        <v>8492</v>
      </c>
      <c r="C182" t="s">
        <v>304</v>
      </c>
      <c r="D182" s="2">
        <v>22</v>
      </c>
      <c r="E182" t="s">
        <v>305</v>
      </c>
      <c r="F182">
        <v>1</v>
      </c>
    </row>
    <row r="183" spans="1:6" x14ac:dyDescent="0.25">
      <c r="A183">
        <v>2022</v>
      </c>
      <c r="B183">
        <v>8521</v>
      </c>
      <c r="C183" t="s">
        <v>30</v>
      </c>
      <c r="D183">
        <v>73</v>
      </c>
      <c r="E183" t="s">
        <v>82</v>
      </c>
      <c r="F183">
        <v>2</v>
      </c>
    </row>
    <row r="184" spans="1:6" x14ac:dyDescent="0.25">
      <c r="A184">
        <v>2023</v>
      </c>
      <c r="B184">
        <v>8522</v>
      </c>
      <c r="C184" t="s">
        <v>212</v>
      </c>
      <c r="D184" s="2">
        <v>29</v>
      </c>
      <c r="E184" t="s">
        <v>213</v>
      </c>
      <c r="F184">
        <v>1</v>
      </c>
    </row>
    <row r="185" spans="1:6" x14ac:dyDescent="0.25">
      <c r="A185">
        <v>2022</v>
      </c>
      <c r="B185">
        <v>8530</v>
      </c>
      <c r="C185" t="s">
        <v>40</v>
      </c>
      <c r="D185">
        <v>44</v>
      </c>
      <c r="E185" t="s">
        <v>154</v>
      </c>
      <c r="F185">
        <v>2</v>
      </c>
    </row>
    <row r="186" spans="1:6" x14ac:dyDescent="0.25">
      <c r="A186">
        <v>2022</v>
      </c>
      <c r="B186">
        <v>8530</v>
      </c>
      <c r="C186" t="s">
        <v>40</v>
      </c>
      <c r="D186">
        <v>20</v>
      </c>
      <c r="E186" t="s">
        <v>153</v>
      </c>
      <c r="F186">
        <v>1</v>
      </c>
    </row>
    <row r="187" spans="1:6" x14ac:dyDescent="0.25">
      <c r="A187">
        <v>2022</v>
      </c>
      <c r="B187">
        <v>8530</v>
      </c>
      <c r="C187" t="s">
        <v>40</v>
      </c>
      <c r="D187">
        <f>40</f>
        <v>40</v>
      </c>
      <c r="E187" t="s">
        <v>152</v>
      </c>
      <c r="F187">
        <v>2</v>
      </c>
    </row>
    <row r="188" spans="1:6" x14ac:dyDescent="0.25">
      <c r="A188">
        <v>2023</v>
      </c>
      <c r="B188">
        <v>8530</v>
      </c>
      <c r="C188" t="s">
        <v>40</v>
      </c>
      <c r="D188" s="2">
        <v>29</v>
      </c>
      <c r="E188" t="s">
        <v>243</v>
      </c>
      <c r="F188">
        <v>1</v>
      </c>
    </row>
    <row r="189" spans="1:6" x14ac:dyDescent="0.25">
      <c r="A189">
        <v>2022</v>
      </c>
      <c r="B189">
        <v>8552</v>
      </c>
      <c r="C189" t="s">
        <v>38</v>
      </c>
      <c r="D189">
        <f>25+23</f>
        <v>48</v>
      </c>
      <c r="E189" t="s">
        <v>75</v>
      </c>
      <c r="F189">
        <v>2</v>
      </c>
    </row>
    <row r="190" spans="1:6" x14ac:dyDescent="0.25">
      <c r="A190">
        <v>2023</v>
      </c>
      <c r="B190">
        <v>8552</v>
      </c>
      <c r="C190" t="s">
        <v>38</v>
      </c>
      <c r="D190" s="2">
        <v>34</v>
      </c>
      <c r="E190" t="s">
        <v>276</v>
      </c>
      <c r="F190">
        <v>1</v>
      </c>
    </row>
    <row r="191" spans="1:6" x14ac:dyDescent="0.25">
      <c r="A191">
        <v>2022</v>
      </c>
      <c r="B191">
        <v>8562</v>
      </c>
      <c r="C191" t="s">
        <v>3</v>
      </c>
      <c r="D191">
        <v>131</v>
      </c>
      <c r="E191" t="s">
        <v>68</v>
      </c>
      <c r="F191">
        <v>6</v>
      </c>
    </row>
    <row r="192" spans="1:6" x14ac:dyDescent="0.25">
      <c r="A192">
        <v>2023</v>
      </c>
      <c r="B192">
        <v>8562</v>
      </c>
      <c r="C192" t="s">
        <v>3</v>
      </c>
      <c r="D192" s="2">
        <f>21+23+31</f>
        <v>75</v>
      </c>
      <c r="E192" t="s">
        <v>68</v>
      </c>
      <c r="F192">
        <f>2+2</f>
        <v>4</v>
      </c>
    </row>
    <row r="193" spans="1:6" x14ac:dyDescent="0.25">
      <c r="A193">
        <v>2022</v>
      </c>
      <c r="B193">
        <v>8570</v>
      </c>
      <c r="C193" t="s">
        <v>7</v>
      </c>
      <c r="D193">
        <f>20</f>
        <v>20</v>
      </c>
      <c r="E193" t="s">
        <v>156</v>
      </c>
      <c r="F193">
        <v>1</v>
      </c>
    </row>
    <row r="194" spans="1:6" x14ac:dyDescent="0.25">
      <c r="A194">
        <v>2022</v>
      </c>
      <c r="B194">
        <v>8570</v>
      </c>
      <c r="C194" t="s">
        <v>7</v>
      </c>
      <c r="D194">
        <f>16+22+17</f>
        <v>55</v>
      </c>
      <c r="E194" t="s">
        <v>155</v>
      </c>
      <c r="F194">
        <v>3</v>
      </c>
    </row>
    <row r="195" spans="1:6" x14ac:dyDescent="0.25">
      <c r="A195">
        <v>2023</v>
      </c>
      <c r="B195">
        <v>8570</v>
      </c>
      <c r="C195" t="s">
        <v>7</v>
      </c>
      <c r="D195" s="2">
        <v>48</v>
      </c>
      <c r="E195" t="s">
        <v>244</v>
      </c>
      <c r="F195">
        <v>2</v>
      </c>
    </row>
    <row r="196" spans="1:6" x14ac:dyDescent="0.25">
      <c r="A196">
        <v>2023</v>
      </c>
      <c r="B196">
        <v>8570</v>
      </c>
      <c r="C196" t="s">
        <v>7</v>
      </c>
      <c r="D196">
        <v>21</v>
      </c>
      <c r="E196" t="s">
        <v>155</v>
      </c>
      <c r="F196">
        <v>1</v>
      </c>
    </row>
    <row r="197" spans="1:6" x14ac:dyDescent="0.25">
      <c r="A197">
        <v>2023</v>
      </c>
      <c r="B197">
        <v>8570</v>
      </c>
      <c r="C197" t="s">
        <v>7</v>
      </c>
      <c r="D197">
        <v>16</v>
      </c>
      <c r="E197" t="s">
        <v>222</v>
      </c>
      <c r="F197">
        <v>1</v>
      </c>
    </row>
    <row r="198" spans="1:6" x14ac:dyDescent="0.25">
      <c r="A198">
        <v>2023</v>
      </c>
      <c r="B198">
        <v>8572</v>
      </c>
      <c r="C198" t="s">
        <v>201</v>
      </c>
      <c r="D198" s="2">
        <v>30</v>
      </c>
      <c r="E198" t="s">
        <v>202</v>
      </c>
      <c r="F198">
        <v>2</v>
      </c>
    </row>
    <row r="199" spans="1:6" x14ac:dyDescent="0.25">
      <c r="A199">
        <v>2022</v>
      </c>
      <c r="B199">
        <v>8580</v>
      </c>
      <c r="C199" t="s">
        <v>4</v>
      </c>
      <c r="D199">
        <v>47</v>
      </c>
      <c r="E199" t="s">
        <v>157</v>
      </c>
      <c r="F199">
        <v>3</v>
      </c>
    </row>
    <row r="200" spans="1:6" x14ac:dyDescent="0.25">
      <c r="A200">
        <v>2022</v>
      </c>
      <c r="B200">
        <v>8580</v>
      </c>
      <c r="C200" t="s">
        <v>4</v>
      </c>
      <c r="D200">
        <f>25</f>
        <v>25</v>
      </c>
      <c r="E200" t="s">
        <v>158</v>
      </c>
      <c r="F200">
        <v>1</v>
      </c>
    </row>
    <row r="201" spans="1:6" x14ac:dyDescent="0.25">
      <c r="A201">
        <v>2023</v>
      </c>
      <c r="B201">
        <v>8580</v>
      </c>
      <c r="C201" t="s">
        <v>4</v>
      </c>
      <c r="D201">
        <f>20+20+36</f>
        <v>76</v>
      </c>
      <c r="E201" t="s">
        <v>157</v>
      </c>
      <c r="F201">
        <f>2+1</f>
        <v>3</v>
      </c>
    </row>
    <row r="202" spans="1:6" x14ac:dyDescent="0.25">
      <c r="A202">
        <v>2023</v>
      </c>
      <c r="B202">
        <v>8580</v>
      </c>
      <c r="C202" t="s">
        <v>4</v>
      </c>
      <c r="D202">
        <f>25+23</f>
        <v>48</v>
      </c>
      <c r="E202" s="1" t="s">
        <v>158</v>
      </c>
      <c r="F202">
        <v>2</v>
      </c>
    </row>
    <row r="203" spans="1:6" x14ac:dyDescent="0.25">
      <c r="A203">
        <v>2023</v>
      </c>
      <c r="B203">
        <v>8580</v>
      </c>
      <c r="C203" t="s">
        <v>4</v>
      </c>
      <c r="D203" s="2">
        <v>36</v>
      </c>
      <c r="E203" t="s">
        <v>245</v>
      </c>
      <c r="F203">
        <v>2</v>
      </c>
    </row>
    <row r="204" spans="1:6" x14ac:dyDescent="0.25">
      <c r="A204">
        <v>2022</v>
      </c>
      <c r="B204">
        <v>8591</v>
      </c>
      <c r="C204" t="s">
        <v>20</v>
      </c>
      <c r="D204">
        <v>42</v>
      </c>
      <c r="E204" t="s">
        <v>83</v>
      </c>
      <c r="F204">
        <v>2</v>
      </c>
    </row>
    <row r="205" spans="1:6" x14ac:dyDescent="0.25">
      <c r="A205">
        <v>2022</v>
      </c>
      <c r="B205">
        <v>8600</v>
      </c>
      <c r="C205" t="s">
        <v>54</v>
      </c>
      <c r="D205">
        <v>22</v>
      </c>
      <c r="E205" t="s">
        <v>112</v>
      </c>
      <c r="F205">
        <v>1</v>
      </c>
    </row>
    <row r="206" spans="1:6" x14ac:dyDescent="0.25">
      <c r="A206">
        <v>2022</v>
      </c>
      <c r="B206">
        <v>8600</v>
      </c>
      <c r="C206" t="s">
        <v>59</v>
      </c>
      <c r="D206">
        <v>17</v>
      </c>
      <c r="E206" t="s">
        <v>84</v>
      </c>
      <c r="F206">
        <v>1</v>
      </c>
    </row>
    <row r="207" spans="1:6" x14ac:dyDescent="0.25">
      <c r="A207">
        <v>2023</v>
      </c>
      <c r="B207">
        <v>8600</v>
      </c>
      <c r="C207" t="s">
        <v>54</v>
      </c>
      <c r="D207" s="2">
        <v>56</v>
      </c>
      <c r="E207" t="s">
        <v>239</v>
      </c>
      <c r="F207">
        <v>2</v>
      </c>
    </row>
    <row r="208" spans="1:6" x14ac:dyDescent="0.25">
      <c r="A208">
        <v>2023</v>
      </c>
      <c r="B208">
        <v>8600</v>
      </c>
      <c r="C208" t="s">
        <v>54</v>
      </c>
      <c r="D208" s="2">
        <f>18+22</f>
        <v>40</v>
      </c>
      <c r="E208" t="s">
        <v>211</v>
      </c>
      <c r="F208">
        <v>2</v>
      </c>
    </row>
    <row r="209" spans="1:6" x14ac:dyDescent="0.25">
      <c r="A209">
        <v>2023</v>
      </c>
      <c r="B209">
        <v>8600</v>
      </c>
      <c r="C209" t="s">
        <v>54</v>
      </c>
      <c r="D209" s="2">
        <f>15+24</f>
        <v>39</v>
      </c>
      <c r="E209" t="s">
        <v>224</v>
      </c>
      <c r="F209">
        <v>2</v>
      </c>
    </row>
    <row r="210" spans="1:6" x14ac:dyDescent="0.25">
      <c r="A210">
        <v>2023</v>
      </c>
      <c r="B210">
        <v>8600</v>
      </c>
      <c r="C210" t="s">
        <v>54</v>
      </c>
      <c r="D210" s="2">
        <v>20</v>
      </c>
      <c r="E210" t="s">
        <v>221</v>
      </c>
      <c r="F210">
        <v>1</v>
      </c>
    </row>
    <row r="211" spans="1:6" x14ac:dyDescent="0.25">
      <c r="A211">
        <v>2023</v>
      </c>
      <c r="B211">
        <v>8600</v>
      </c>
      <c r="C211" t="s">
        <v>54</v>
      </c>
      <c r="D211" s="2">
        <v>19</v>
      </c>
      <c r="E211" t="s">
        <v>226</v>
      </c>
      <c r="F211">
        <v>1</v>
      </c>
    </row>
    <row r="212" spans="1:6" x14ac:dyDescent="0.25">
      <c r="A212">
        <v>2023</v>
      </c>
      <c r="B212">
        <v>8600</v>
      </c>
      <c r="C212" t="s">
        <v>54</v>
      </c>
      <c r="D212">
        <v>15</v>
      </c>
      <c r="E212" t="s">
        <v>190</v>
      </c>
      <c r="F212">
        <v>1</v>
      </c>
    </row>
    <row r="213" spans="1:6" x14ac:dyDescent="0.25">
      <c r="A213">
        <v>2022</v>
      </c>
      <c r="B213">
        <v>8605</v>
      </c>
      <c r="C213" t="s">
        <v>25</v>
      </c>
      <c r="D213">
        <v>70</v>
      </c>
      <c r="E213" t="s">
        <v>103</v>
      </c>
      <c r="F213">
        <v>2</v>
      </c>
    </row>
    <row r="214" spans="1:6" x14ac:dyDescent="0.25">
      <c r="A214">
        <v>2023</v>
      </c>
      <c r="B214">
        <v>8605</v>
      </c>
      <c r="C214" t="s">
        <v>25</v>
      </c>
      <c r="D214" s="2">
        <v>53</v>
      </c>
      <c r="E214" t="s">
        <v>233</v>
      </c>
      <c r="F214">
        <v>2</v>
      </c>
    </row>
    <row r="215" spans="1:6" x14ac:dyDescent="0.25">
      <c r="A215">
        <v>2023</v>
      </c>
      <c r="B215">
        <v>8605</v>
      </c>
      <c r="C215" t="s">
        <v>25</v>
      </c>
      <c r="D215" s="2">
        <v>49</v>
      </c>
      <c r="E215" t="s">
        <v>235</v>
      </c>
      <c r="F215">
        <v>2</v>
      </c>
    </row>
    <row r="216" spans="1:6" x14ac:dyDescent="0.25">
      <c r="A216">
        <v>2023</v>
      </c>
      <c r="B216">
        <v>8605</v>
      </c>
      <c r="C216" t="s">
        <v>25</v>
      </c>
      <c r="D216">
        <v>43</v>
      </c>
      <c r="E216" t="s">
        <v>234</v>
      </c>
      <c r="F216">
        <v>2</v>
      </c>
    </row>
    <row r="217" spans="1:6" x14ac:dyDescent="0.25">
      <c r="A217">
        <v>2023</v>
      </c>
      <c r="B217">
        <v>8605</v>
      </c>
      <c r="C217" t="s">
        <v>25</v>
      </c>
      <c r="D217" s="2">
        <v>19</v>
      </c>
      <c r="E217" t="s">
        <v>262</v>
      </c>
      <c r="F217">
        <v>1</v>
      </c>
    </row>
    <row r="218" spans="1:6" x14ac:dyDescent="0.25">
      <c r="A218">
        <v>2022</v>
      </c>
      <c r="B218">
        <v>8644</v>
      </c>
      <c r="C218" t="s">
        <v>183</v>
      </c>
      <c r="D218" s="2">
        <v>20</v>
      </c>
      <c r="E218" t="s">
        <v>184</v>
      </c>
      <c r="F218">
        <v>1</v>
      </c>
    </row>
    <row r="219" spans="1:6" x14ac:dyDescent="0.25">
      <c r="A219">
        <v>2023</v>
      </c>
      <c r="B219">
        <v>8644</v>
      </c>
      <c r="C219" t="s">
        <v>183</v>
      </c>
      <c r="D219" s="2">
        <v>24</v>
      </c>
      <c r="E219" t="s">
        <v>184</v>
      </c>
      <c r="F219">
        <v>1</v>
      </c>
    </row>
    <row r="220" spans="1:6" x14ac:dyDescent="0.25">
      <c r="A220">
        <v>2022</v>
      </c>
      <c r="B220">
        <v>8653</v>
      </c>
      <c r="C220" t="s">
        <v>36</v>
      </c>
      <c r="D220">
        <f>32+87</f>
        <v>119</v>
      </c>
      <c r="E220" t="s">
        <v>74</v>
      </c>
      <c r="F220">
        <v>4</v>
      </c>
    </row>
    <row r="221" spans="1:6" x14ac:dyDescent="0.25">
      <c r="A221">
        <v>2022</v>
      </c>
      <c r="B221">
        <v>8662</v>
      </c>
      <c r="C221" t="s">
        <v>50</v>
      </c>
      <c r="D221">
        <v>20</v>
      </c>
      <c r="E221" t="s">
        <v>109</v>
      </c>
      <c r="F221">
        <v>1</v>
      </c>
    </row>
    <row r="222" spans="1:6" x14ac:dyDescent="0.25">
      <c r="A222">
        <v>2023</v>
      </c>
      <c r="B222">
        <v>8662</v>
      </c>
      <c r="C222" t="s">
        <v>301</v>
      </c>
      <c r="D222" s="2">
        <f>18+20+22</f>
        <v>60</v>
      </c>
      <c r="E222" t="s">
        <v>302</v>
      </c>
      <c r="F222">
        <f>1+1+1</f>
        <v>3</v>
      </c>
    </row>
    <row r="223" spans="1:6" x14ac:dyDescent="0.25">
      <c r="A223">
        <v>2023</v>
      </c>
      <c r="B223">
        <v>8663</v>
      </c>
      <c r="C223" t="s">
        <v>307</v>
      </c>
      <c r="D223" s="2">
        <v>40</v>
      </c>
      <c r="E223" t="s">
        <v>308</v>
      </c>
      <c r="F223">
        <v>1</v>
      </c>
    </row>
    <row r="224" spans="1:6" x14ac:dyDescent="0.25">
      <c r="A224">
        <v>2023</v>
      </c>
      <c r="B224">
        <v>8665</v>
      </c>
      <c r="C224" t="s">
        <v>309</v>
      </c>
      <c r="D224" s="2">
        <f>36+28</f>
        <v>64</v>
      </c>
      <c r="E224" t="s">
        <v>310</v>
      </c>
      <c r="F224">
        <f>2+2</f>
        <v>4</v>
      </c>
    </row>
    <row r="225" spans="1:6" x14ac:dyDescent="0.25">
      <c r="A225">
        <v>2022</v>
      </c>
      <c r="B225">
        <v>8670</v>
      </c>
      <c r="C225" t="s">
        <v>60</v>
      </c>
      <c r="D225">
        <f>43</f>
        <v>43</v>
      </c>
      <c r="E225" t="s">
        <v>159</v>
      </c>
      <c r="F225">
        <v>1</v>
      </c>
    </row>
    <row r="226" spans="1:6" x14ac:dyDescent="0.25">
      <c r="A226">
        <v>2022</v>
      </c>
      <c r="B226">
        <v>8670</v>
      </c>
      <c r="C226" t="s">
        <v>60</v>
      </c>
      <c r="D226">
        <v>39</v>
      </c>
      <c r="E226" t="s">
        <v>160</v>
      </c>
      <c r="F226">
        <v>1</v>
      </c>
    </row>
    <row r="227" spans="1:6" x14ac:dyDescent="0.25">
      <c r="A227">
        <v>2023</v>
      </c>
      <c r="B227">
        <v>8680</v>
      </c>
      <c r="C227" t="s">
        <v>284</v>
      </c>
      <c r="D227" s="2">
        <v>24</v>
      </c>
      <c r="E227" t="s">
        <v>285</v>
      </c>
      <c r="F227">
        <v>1</v>
      </c>
    </row>
    <row r="228" spans="1:6" x14ac:dyDescent="0.25">
      <c r="A228">
        <v>2023</v>
      </c>
      <c r="B228">
        <v>8680</v>
      </c>
      <c r="C228" t="s">
        <v>284</v>
      </c>
      <c r="D228" s="2">
        <v>18</v>
      </c>
      <c r="E228" t="s">
        <v>306</v>
      </c>
      <c r="F228">
        <v>1</v>
      </c>
    </row>
    <row r="229" spans="1:6" x14ac:dyDescent="0.25">
      <c r="A229">
        <v>2022</v>
      </c>
      <c r="B229">
        <v>8700</v>
      </c>
      <c r="C229" t="s">
        <v>174</v>
      </c>
      <c r="D229" s="2">
        <f>45+46</f>
        <v>91</v>
      </c>
      <c r="E229" s="1" t="s">
        <v>175</v>
      </c>
      <c r="F229">
        <v>2</v>
      </c>
    </row>
    <row r="230" spans="1:6" x14ac:dyDescent="0.25">
      <c r="A230">
        <v>2022</v>
      </c>
      <c r="B230">
        <v>8700</v>
      </c>
      <c r="C230" t="s">
        <v>174</v>
      </c>
      <c r="D230" s="2">
        <v>24</v>
      </c>
      <c r="E230" s="1" t="s">
        <v>185</v>
      </c>
      <c r="F230">
        <v>1</v>
      </c>
    </row>
    <row r="231" spans="1:6" x14ac:dyDescent="0.25">
      <c r="A231">
        <v>2022</v>
      </c>
      <c r="B231">
        <v>8720</v>
      </c>
      <c r="C231" t="s">
        <v>12</v>
      </c>
      <c r="D231">
        <v>21</v>
      </c>
      <c r="E231" t="s">
        <v>86</v>
      </c>
      <c r="F231">
        <v>1</v>
      </c>
    </row>
    <row r="232" spans="1:6" x14ac:dyDescent="0.25">
      <c r="A232">
        <v>2022</v>
      </c>
      <c r="B232">
        <v>8723</v>
      </c>
      <c r="C232" t="s">
        <v>27</v>
      </c>
      <c r="D232">
        <f>150</f>
        <v>150</v>
      </c>
      <c r="E232" t="s">
        <v>161</v>
      </c>
      <c r="F232">
        <v>2</v>
      </c>
    </row>
    <row r="233" spans="1:6" x14ac:dyDescent="0.25">
      <c r="A233">
        <v>2022</v>
      </c>
      <c r="B233">
        <v>8723</v>
      </c>
      <c r="C233" t="s">
        <v>27</v>
      </c>
      <c r="D233">
        <v>82</v>
      </c>
      <c r="E233" t="s">
        <v>162</v>
      </c>
      <c r="F233">
        <v>2</v>
      </c>
    </row>
    <row r="234" spans="1:6" x14ac:dyDescent="0.25">
      <c r="A234">
        <v>2022</v>
      </c>
      <c r="B234">
        <v>8732</v>
      </c>
      <c r="C234" t="s">
        <v>26</v>
      </c>
      <c r="D234">
        <v>84</v>
      </c>
      <c r="E234" t="s">
        <v>89</v>
      </c>
      <c r="F234">
        <v>2</v>
      </c>
    </row>
    <row r="235" spans="1:6" x14ac:dyDescent="0.25">
      <c r="A235">
        <v>2022</v>
      </c>
      <c r="B235">
        <v>8733</v>
      </c>
      <c r="C235" t="s">
        <v>15</v>
      </c>
      <c r="D235">
        <v>23</v>
      </c>
      <c r="E235" t="s">
        <v>87</v>
      </c>
      <c r="F235">
        <v>1</v>
      </c>
    </row>
    <row r="236" spans="1:6" x14ac:dyDescent="0.25">
      <c r="A236">
        <v>2022</v>
      </c>
      <c r="B236">
        <v>8750</v>
      </c>
      <c r="C236" t="s">
        <v>17</v>
      </c>
      <c r="D236">
        <v>15</v>
      </c>
      <c r="E236" t="s">
        <v>107</v>
      </c>
      <c r="F236">
        <v>1</v>
      </c>
    </row>
    <row r="237" spans="1:6" x14ac:dyDescent="0.25">
      <c r="A237">
        <v>2022</v>
      </c>
      <c r="B237">
        <v>8783</v>
      </c>
      <c r="C237" t="s">
        <v>13</v>
      </c>
      <c r="D237">
        <v>32</v>
      </c>
      <c r="E237" t="s">
        <v>85</v>
      </c>
      <c r="F237">
        <v>2</v>
      </c>
    </row>
    <row r="238" spans="1:6" x14ac:dyDescent="0.25">
      <c r="A238">
        <v>2022</v>
      </c>
      <c r="B238">
        <v>8786</v>
      </c>
      <c r="C238" t="s">
        <v>10</v>
      </c>
      <c r="D238">
        <v>121</v>
      </c>
      <c r="E238" t="s">
        <v>66</v>
      </c>
      <c r="F238">
        <v>6</v>
      </c>
    </row>
    <row r="239" spans="1:6" x14ac:dyDescent="0.25">
      <c r="A239">
        <v>2022</v>
      </c>
      <c r="B239">
        <v>8793</v>
      </c>
      <c r="C239" t="s">
        <v>186</v>
      </c>
      <c r="D239" s="2">
        <f>17+18</f>
        <v>35</v>
      </c>
      <c r="E239" t="s">
        <v>187</v>
      </c>
      <c r="F239">
        <v>2</v>
      </c>
    </row>
    <row r="240" spans="1:6" x14ac:dyDescent="0.25">
      <c r="A240">
        <v>2023</v>
      </c>
      <c r="B240">
        <v>8793</v>
      </c>
      <c r="C240" t="s">
        <v>186</v>
      </c>
      <c r="D240" s="2">
        <f>22+20+21+18</f>
        <v>81</v>
      </c>
      <c r="E240" t="s">
        <v>199</v>
      </c>
      <c r="F240">
        <f>2+2</f>
        <v>4</v>
      </c>
    </row>
    <row r="241" spans="1:6" x14ac:dyDescent="0.25">
      <c r="A241">
        <v>2022</v>
      </c>
      <c r="B241">
        <v>8813</v>
      </c>
      <c r="C241" t="s">
        <v>53</v>
      </c>
      <c r="D241">
        <v>64</v>
      </c>
      <c r="E241" t="s">
        <v>114</v>
      </c>
      <c r="F241">
        <v>1</v>
      </c>
    </row>
    <row r="242" spans="1:6" x14ac:dyDescent="0.25">
      <c r="A242">
        <v>2022</v>
      </c>
      <c r="B242">
        <v>8911</v>
      </c>
      <c r="C242" t="s">
        <v>51</v>
      </c>
      <c r="D242">
        <v>44</v>
      </c>
      <c r="E242" t="s">
        <v>117</v>
      </c>
      <c r="F242">
        <v>1</v>
      </c>
    </row>
    <row r="243" spans="1:6" x14ac:dyDescent="0.25">
      <c r="A243">
        <v>2023</v>
      </c>
      <c r="B243">
        <v>8911</v>
      </c>
      <c r="C243" t="s">
        <v>51</v>
      </c>
      <c r="D243">
        <v>57</v>
      </c>
      <c r="E243" t="s">
        <v>117</v>
      </c>
      <c r="F243">
        <v>1</v>
      </c>
    </row>
    <row r="244" spans="1:6" x14ac:dyDescent="0.25">
      <c r="A244">
        <v>2023</v>
      </c>
      <c r="B244">
        <v>8934</v>
      </c>
      <c r="C244" t="s">
        <v>248</v>
      </c>
      <c r="D244" s="2">
        <f>25+16</f>
        <v>41</v>
      </c>
      <c r="E244" t="s">
        <v>250</v>
      </c>
      <c r="F244">
        <v>2</v>
      </c>
    </row>
    <row r="245" spans="1:6" x14ac:dyDescent="0.25">
      <c r="A245">
        <v>2023</v>
      </c>
      <c r="B245">
        <v>8934</v>
      </c>
      <c r="C245" t="s">
        <v>248</v>
      </c>
      <c r="D245" s="2">
        <v>18</v>
      </c>
      <c r="E245" t="s">
        <v>249</v>
      </c>
      <c r="F245">
        <v>1</v>
      </c>
    </row>
    <row r="246" spans="1:6" x14ac:dyDescent="0.25">
      <c r="A246">
        <v>2022</v>
      </c>
      <c r="B246">
        <v>8954</v>
      </c>
      <c r="C246" t="s">
        <v>24</v>
      </c>
      <c r="D246">
        <f>25</f>
        <v>25</v>
      </c>
      <c r="E246" t="s">
        <v>163</v>
      </c>
      <c r="F246">
        <v>1</v>
      </c>
    </row>
    <row r="247" spans="1:6" x14ac:dyDescent="0.25">
      <c r="A247">
        <v>2022</v>
      </c>
      <c r="B247">
        <v>8954</v>
      </c>
      <c r="C247" t="s">
        <v>24</v>
      </c>
      <c r="D247">
        <v>49</v>
      </c>
      <c r="E247" t="s">
        <v>164</v>
      </c>
      <c r="F247">
        <v>2</v>
      </c>
    </row>
    <row r="248" spans="1:6" ht="15.75" thickBot="1" x14ac:dyDescent="0.3">
      <c r="A248" s="7" t="s">
        <v>323</v>
      </c>
      <c r="B248" s="7"/>
      <c r="C248" s="7"/>
      <c r="D248" s="8">
        <f>SUBTOTAL(109,D2:D247)</f>
        <v>11503</v>
      </c>
      <c r="E248" s="7"/>
      <c r="F248" s="7">
        <f>SUBTOTAL(109,F2:F247)</f>
        <v>440</v>
      </c>
    </row>
    <row r="249" spans="1:6" ht="15.75" thickTop="1" x14ac:dyDescent="0.25"/>
  </sheetData>
  <pageMargins left="0.7" right="0.7" top="0.78740157499999996" bottom="0.78740157499999996"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1"/>
  <sheetViews>
    <sheetView topLeftCell="A22" zoomScaleNormal="100" workbookViewId="0">
      <selection activeCell="O101" sqref="O101"/>
    </sheetView>
  </sheetViews>
  <sheetFormatPr baseColWidth="10" defaultRowHeight="15" x14ac:dyDescent="0.25"/>
  <cols>
    <col min="1" max="1" width="6.85546875" bestFit="1" customWidth="1"/>
    <col min="2" max="2" width="6.28515625" bestFit="1" customWidth="1"/>
    <col min="3" max="3" width="25.42578125" customWidth="1"/>
    <col min="4" max="4" width="27.5703125" bestFit="1" customWidth="1"/>
    <col min="5" max="5" width="45.7109375" customWidth="1"/>
    <col min="6" max="6" width="18.42578125" bestFit="1" customWidth="1"/>
  </cols>
  <sheetData>
    <row r="1" spans="1:6" s="4" customFormat="1" x14ac:dyDescent="0.25">
      <c r="A1" s="4" t="s">
        <v>98</v>
      </c>
      <c r="B1" s="4" t="s">
        <v>0</v>
      </c>
      <c r="C1" s="4" t="s">
        <v>1</v>
      </c>
      <c r="D1" s="4" t="s">
        <v>99</v>
      </c>
      <c r="E1" s="4" t="s">
        <v>100</v>
      </c>
      <c r="F1" s="4" t="s">
        <v>167</v>
      </c>
    </row>
    <row r="2" spans="1:6" x14ac:dyDescent="0.25">
      <c r="A2">
        <v>2022</v>
      </c>
      <c r="B2">
        <v>8010</v>
      </c>
      <c r="C2" t="s">
        <v>2</v>
      </c>
      <c r="D2">
        <v>40</v>
      </c>
      <c r="E2" t="s">
        <v>129</v>
      </c>
      <c r="F2">
        <v>2</v>
      </c>
    </row>
    <row r="3" spans="1:6" x14ac:dyDescent="0.25">
      <c r="A3">
        <v>2022</v>
      </c>
      <c r="B3">
        <v>8010</v>
      </c>
      <c r="C3" t="s">
        <v>2</v>
      </c>
      <c r="D3">
        <v>40</v>
      </c>
      <c r="E3" t="s">
        <v>121</v>
      </c>
      <c r="F3">
        <v>1</v>
      </c>
    </row>
    <row r="4" spans="1:6" x14ac:dyDescent="0.25">
      <c r="A4">
        <v>2022</v>
      </c>
      <c r="B4">
        <v>8010</v>
      </c>
      <c r="C4" t="s">
        <v>2</v>
      </c>
      <c r="D4">
        <v>44</v>
      </c>
      <c r="E4" t="s">
        <v>130</v>
      </c>
      <c r="F4">
        <v>2</v>
      </c>
    </row>
    <row r="5" spans="1:6" x14ac:dyDescent="0.25">
      <c r="A5">
        <v>2022</v>
      </c>
      <c r="B5">
        <v>8010</v>
      </c>
      <c r="C5" t="s">
        <v>2</v>
      </c>
      <c r="D5">
        <v>53</v>
      </c>
      <c r="E5" t="s">
        <v>123</v>
      </c>
      <c r="F5">
        <v>2</v>
      </c>
    </row>
    <row r="6" spans="1:6" x14ac:dyDescent="0.25">
      <c r="A6">
        <v>2022</v>
      </c>
      <c r="B6">
        <v>8010</v>
      </c>
      <c r="C6" t="s">
        <v>2</v>
      </c>
      <c r="D6">
        <v>38</v>
      </c>
      <c r="E6" t="s">
        <v>133</v>
      </c>
      <c r="F6">
        <v>2</v>
      </c>
    </row>
    <row r="7" spans="1:6" x14ac:dyDescent="0.25">
      <c r="A7">
        <v>2022</v>
      </c>
      <c r="B7">
        <v>8010</v>
      </c>
      <c r="C7" t="s">
        <v>2</v>
      </c>
      <c r="D7">
        <v>234</v>
      </c>
      <c r="E7" t="s">
        <v>165</v>
      </c>
      <c r="F7">
        <v>1</v>
      </c>
    </row>
    <row r="8" spans="1:6" x14ac:dyDescent="0.25">
      <c r="A8">
        <v>2022</v>
      </c>
      <c r="B8">
        <v>8010</v>
      </c>
      <c r="C8" t="s">
        <v>2</v>
      </c>
      <c r="D8">
        <f>20</f>
        <v>20</v>
      </c>
      <c r="E8" t="s">
        <v>118</v>
      </c>
      <c r="F8">
        <v>1</v>
      </c>
    </row>
    <row r="9" spans="1:6" x14ac:dyDescent="0.25">
      <c r="A9">
        <v>2022</v>
      </c>
      <c r="B9">
        <v>8010</v>
      </c>
      <c r="C9" t="s">
        <v>2</v>
      </c>
      <c r="D9">
        <v>45</v>
      </c>
      <c r="E9" t="s">
        <v>120</v>
      </c>
      <c r="F9">
        <v>3</v>
      </c>
    </row>
    <row r="10" spans="1:6" x14ac:dyDescent="0.25">
      <c r="A10">
        <v>2022</v>
      </c>
      <c r="B10">
        <v>8010</v>
      </c>
      <c r="C10" t="s">
        <v>2</v>
      </c>
      <c r="D10">
        <f>17+30+38</f>
        <v>85</v>
      </c>
      <c r="E10" t="s">
        <v>125</v>
      </c>
      <c r="F10">
        <v>4</v>
      </c>
    </row>
    <row r="11" spans="1:6" x14ac:dyDescent="0.25">
      <c r="A11">
        <v>2022</v>
      </c>
      <c r="B11">
        <v>8010</v>
      </c>
      <c r="C11" t="s">
        <v>2</v>
      </c>
      <c r="D11">
        <v>32</v>
      </c>
      <c r="E11" t="s">
        <v>128</v>
      </c>
      <c r="F11">
        <v>1</v>
      </c>
    </row>
    <row r="12" spans="1:6" x14ac:dyDescent="0.25">
      <c r="A12">
        <v>2022</v>
      </c>
      <c r="B12">
        <v>8010</v>
      </c>
      <c r="C12" t="s">
        <v>2</v>
      </c>
      <c r="D12">
        <v>30</v>
      </c>
      <c r="E12" t="s">
        <v>126</v>
      </c>
      <c r="F12">
        <v>2</v>
      </c>
    </row>
    <row r="13" spans="1:6" x14ac:dyDescent="0.25">
      <c r="A13">
        <v>2022</v>
      </c>
      <c r="B13">
        <v>8010</v>
      </c>
      <c r="C13" t="s">
        <v>2</v>
      </c>
      <c r="D13">
        <v>132</v>
      </c>
      <c r="E13" t="s">
        <v>131</v>
      </c>
      <c r="F13">
        <v>2</v>
      </c>
    </row>
    <row r="14" spans="1:6" x14ac:dyDescent="0.25">
      <c r="A14">
        <v>2022</v>
      </c>
      <c r="B14">
        <v>8010</v>
      </c>
      <c r="C14" t="s">
        <v>2</v>
      </c>
      <c r="D14">
        <v>85</v>
      </c>
      <c r="E14" t="s">
        <v>119</v>
      </c>
      <c r="F14">
        <v>4</v>
      </c>
    </row>
    <row r="15" spans="1:6" x14ac:dyDescent="0.25">
      <c r="A15">
        <v>2022</v>
      </c>
      <c r="B15">
        <v>8010</v>
      </c>
      <c r="C15" t="s">
        <v>2</v>
      </c>
      <c r="D15">
        <v>15</v>
      </c>
      <c r="E15" t="s">
        <v>124</v>
      </c>
      <c r="F15">
        <v>1</v>
      </c>
    </row>
    <row r="16" spans="1:6" x14ac:dyDescent="0.25">
      <c r="A16">
        <v>2022</v>
      </c>
      <c r="B16">
        <v>8010</v>
      </c>
      <c r="C16" t="s">
        <v>2</v>
      </c>
      <c r="D16">
        <v>15</v>
      </c>
      <c r="E16" t="s">
        <v>169</v>
      </c>
      <c r="F16">
        <v>1</v>
      </c>
    </row>
    <row r="17" spans="1:6" x14ac:dyDescent="0.25">
      <c r="A17">
        <v>2022</v>
      </c>
      <c r="B17">
        <v>8010</v>
      </c>
      <c r="C17" t="s">
        <v>2</v>
      </c>
      <c r="D17">
        <v>20</v>
      </c>
      <c r="E17" t="s">
        <v>132</v>
      </c>
      <c r="F17">
        <v>1</v>
      </c>
    </row>
    <row r="18" spans="1:6" x14ac:dyDescent="0.25">
      <c r="A18">
        <v>2022</v>
      </c>
      <c r="B18">
        <v>8010</v>
      </c>
      <c r="C18" t="s">
        <v>2</v>
      </c>
      <c r="D18">
        <f>22+18</f>
        <v>40</v>
      </c>
      <c r="E18" t="s">
        <v>122</v>
      </c>
      <c r="F18">
        <v>2</v>
      </c>
    </row>
    <row r="19" spans="1:6" x14ac:dyDescent="0.25">
      <c r="A19">
        <v>2022</v>
      </c>
      <c r="B19">
        <v>8010</v>
      </c>
      <c r="C19" t="s">
        <v>2</v>
      </c>
      <c r="D19">
        <v>15</v>
      </c>
      <c r="E19" t="s">
        <v>127</v>
      </c>
      <c r="F19">
        <v>1</v>
      </c>
    </row>
    <row r="20" spans="1:6" x14ac:dyDescent="0.25">
      <c r="A20">
        <v>2022</v>
      </c>
      <c r="B20">
        <v>8010</v>
      </c>
      <c r="C20" t="s">
        <v>2</v>
      </c>
      <c r="D20">
        <f>27+44</f>
        <v>71</v>
      </c>
      <c r="E20" t="s">
        <v>170</v>
      </c>
      <c r="F20">
        <v>3</v>
      </c>
    </row>
    <row r="21" spans="1:6" x14ac:dyDescent="0.25">
      <c r="A21">
        <v>2022</v>
      </c>
      <c r="B21">
        <v>8020</v>
      </c>
      <c r="C21" t="s">
        <v>2</v>
      </c>
      <c r="D21">
        <v>20</v>
      </c>
      <c r="E21" t="s">
        <v>118</v>
      </c>
      <c r="F21">
        <v>1</v>
      </c>
    </row>
    <row r="22" spans="1:6" x14ac:dyDescent="0.25">
      <c r="A22">
        <v>2022</v>
      </c>
      <c r="B22">
        <v>8020</v>
      </c>
      <c r="C22" t="s">
        <v>2</v>
      </c>
      <c r="D22">
        <v>72</v>
      </c>
      <c r="E22" t="s">
        <v>140</v>
      </c>
      <c r="F22">
        <v>1</v>
      </c>
    </row>
    <row r="23" spans="1:6" x14ac:dyDescent="0.25">
      <c r="A23">
        <v>2022</v>
      </c>
      <c r="B23">
        <v>8020</v>
      </c>
      <c r="C23" t="s">
        <v>2</v>
      </c>
      <c r="D23">
        <v>42</v>
      </c>
      <c r="E23" t="s">
        <v>139</v>
      </c>
      <c r="F23">
        <v>2</v>
      </c>
    </row>
    <row r="24" spans="1:6" x14ac:dyDescent="0.25">
      <c r="A24">
        <v>2022</v>
      </c>
      <c r="B24">
        <v>8020</v>
      </c>
      <c r="C24" t="s">
        <v>2</v>
      </c>
      <c r="D24">
        <v>37</v>
      </c>
      <c r="E24" t="s">
        <v>138</v>
      </c>
      <c r="F24">
        <v>2</v>
      </c>
    </row>
    <row r="25" spans="1:6" x14ac:dyDescent="0.25">
      <c r="A25">
        <v>2022</v>
      </c>
      <c r="B25">
        <v>8020</v>
      </c>
      <c r="C25" t="s">
        <v>2</v>
      </c>
      <c r="D25">
        <v>24</v>
      </c>
      <c r="E25" t="s">
        <v>137</v>
      </c>
      <c r="F25">
        <v>1</v>
      </c>
    </row>
    <row r="26" spans="1:6" x14ac:dyDescent="0.25">
      <c r="A26">
        <v>2022</v>
      </c>
      <c r="B26">
        <v>8020</v>
      </c>
      <c r="C26" t="s">
        <v>2</v>
      </c>
      <c r="D26">
        <v>39</v>
      </c>
      <c r="E26" t="s">
        <v>135</v>
      </c>
      <c r="F26">
        <v>2</v>
      </c>
    </row>
    <row r="27" spans="1:6" x14ac:dyDescent="0.25">
      <c r="A27">
        <v>2022</v>
      </c>
      <c r="B27">
        <v>8020</v>
      </c>
      <c r="C27" t="s">
        <v>2</v>
      </c>
      <c r="D27">
        <v>15</v>
      </c>
      <c r="E27" t="s">
        <v>136</v>
      </c>
      <c r="F27">
        <v>1</v>
      </c>
    </row>
    <row r="28" spans="1:6" x14ac:dyDescent="0.25">
      <c r="A28">
        <v>2022</v>
      </c>
      <c r="B28">
        <v>8020</v>
      </c>
      <c r="C28" t="s">
        <v>2</v>
      </c>
      <c r="D28">
        <f>48</f>
        <v>48</v>
      </c>
      <c r="E28" t="s">
        <v>134</v>
      </c>
      <c r="F28">
        <v>2</v>
      </c>
    </row>
    <row r="29" spans="1:6" x14ac:dyDescent="0.25">
      <c r="A29">
        <v>2022</v>
      </c>
      <c r="B29">
        <v>8020</v>
      </c>
      <c r="C29" t="s">
        <v>2</v>
      </c>
      <c r="D29" s="2">
        <v>27</v>
      </c>
      <c r="E29" t="s">
        <v>182</v>
      </c>
      <c r="F29">
        <v>1</v>
      </c>
    </row>
    <row r="30" spans="1:6" x14ac:dyDescent="0.25">
      <c r="A30">
        <v>2022</v>
      </c>
      <c r="B30">
        <v>8041</v>
      </c>
      <c r="C30" t="s">
        <v>56</v>
      </c>
      <c r="D30">
        <v>25</v>
      </c>
      <c r="E30" t="s">
        <v>78</v>
      </c>
      <c r="F30">
        <v>1</v>
      </c>
    </row>
    <row r="31" spans="1:6" x14ac:dyDescent="0.25">
      <c r="A31">
        <v>2022</v>
      </c>
      <c r="B31">
        <v>8042</v>
      </c>
      <c r="C31" t="s">
        <v>33</v>
      </c>
      <c r="D31">
        <v>52</v>
      </c>
      <c r="E31" t="s">
        <v>93</v>
      </c>
      <c r="F31">
        <v>1</v>
      </c>
    </row>
    <row r="32" spans="1:6" x14ac:dyDescent="0.25">
      <c r="A32">
        <v>2022</v>
      </c>
      <c r="B32">
        <v>8045</v>
      </c>
      <c r="C32" t="s">
        <v>14</v>
      </c>
      <c r="D32">
        <f>25+20</f>
        <v>45</v>
      </c>
      <c r="E32" t="s">
        <v>111</v>
      </c>
      <c r="F32">
        <v>2</v>
      </c>
    </row>
    <row r="33" spans="1:6" x14ac:dyDescent="0.25">
      <c r="A33">
        <v>2022</v>
      </c>
      <c r="B33">
        <v>8047</v>
      </c>
      <c r="C33" t="s">
        <v>176</v>
      </c>
      <c r="D33" s="2">
        <v>26</v>
      </c>
      <c r="E33" t="s">
        <v>177</v>
      </c>
      <c r="F33">
        <v>1</v>
      </c>
    </row>
    <row r="34" spans="1:6" x14ac:dyDescent="0.25">
      <c r="A34">
        <v>2022</v>
      </c>
      <c r="B34">
        <v>8053</v>
      </c>
      <c r="C34" t="s">
        <v>63</v>
      </c>
      <c r="D34">
        <v>146</v>
      </c>
      <c r="E34" t="s">
        <v>94</v>
      </c>
      <c r="F34">
        <v>5</v>
      </c>
    </row>
    <row r="35" spans="1:6" x14ac:dyDescent="0.25">
      <c r="A35">
        <v>2022</v>
      </c>
      <c r="B35">
        <v>8054</v>
      </c>
      <c r="C35" t="s">
        <v>18</v>
      </c>
      <c r="D35">
        <f>27+25</f>
        <v>52</v>
      </c>
      <c r="E35" t="s">
        <v>141</v>
      </c>
      <c r="F35">
        <v>2</v>
      </c>
    </row>
    <row r="36" spans="1:6" x14ac:dyDescent="0.25">
      <c r="A36">
        <v>2022</v>
      </c>
      <c r="B36">
        <v>8054</v>
      </c>
      <c r="C36" t="s">
        <v>18</v>
      </c>
      <c r="D36">
        <f>26+49+27</f>
        <v>102</v>
      </c>
      <c r="E36" t="s">
        <v>142</v>
      </c>
      <c r="F36">
        <v>3</v>
      </c>
    </row>
    <row r="37" spans="1:6" x14ac:dyDescent="0.25">
      <c r="A37">
        <v>2022</v>
      </c>
      <c r="B37">
        <v>8054</v>
      </c>
      <c r="C37" t="s">
        <v>18</v>
      </c>
      <c r="D37" s="2">
        <v>23</v>
      </c>
      <c r="E37" t="s">
        <v>181</v>
      </c>
      <c r="F37">
        <v>1</v>
      </c>
    </row>
    <row r="38" spans="1:6" x14ac:dyDescent="0.25">
      <c r="A38">
        <v>2022</v>
      </c>
      <c r="B38">
        <v>8063</v>
      </c>
      <c r="C38" t="s">
        <v>62</v>
      </c>
      <c r="D38">
        <v>32</v>
      </c>
      <c r="E38" t="s">
        <v>71</v>
      </c>
      <c r="F38">
        <v>2</v>
      </c>
    </row>
    <row r="39" spans="1:6" x14ac:dyDescent="0.25">
      <c r="A39">
        <v>2022</v>
      </c>
      <c r="B39">
        <v>8073</v>
      </c>
      <c r="C39" t="s">
        <v>39</v>
      </c>
      <c r="D39">
        <v>58</v>
      </c>
      <c r="E39" t="s">
        <v>80</v>
      </c>
      <c r="F39">
        <v>3</v>
      </c>
    </row>
    <row r="40" spans="1:6" x14ac:dyDescent="0.25">
      <c r="A40">
        <v>2022</v>
      </c>
      <c r="B40">
        <v>8073</v>
      </c>
      <c r="C40" t="s">
        <v>39</v>
      </c>
      <c r="D40" s="2">
        <v>25</v>
      </c>
      <c r="E40" t="s">
        <v>180</v>
      </c>
      <c r="F40">
        <v>1</v>
      </c>
    </row>
    <row r="41" spans="1:6" x14ac:dyDescent="0.25">
      <c r="A41">
        <v>2022</v>
      </c>
      <c r="B41">
        <v>8075</v>
      </c>
      <c r="C41" t="s">
        <v>55</v>
      </c>
      <c r="D41">
        <v>48</v>
      </c>
      <c r="E41" t="s">
        <v>76</v>
      </c>
      <c r="F41">
        <v>2</v>
      </c>
    </row>
    <row r="42" spans="1:6" x14ac:dyDescent="0.25">
      <c r="A42">
        <v>2022</v>
      </c>
      <c r="B42">
        <v>8092</v>
      </c>
      <c r="C42" t="s">
        <v>28</v>
      </c>
      <c r="D42">
        <v>47</v>
      </c>
      <c r="E42" t="s">
        <v>144</v>
      </c>
      <c r="F42">
        <v>1</v>
      </c>
    </row>
    <row r="43" spans="1:6" x14ac:dyDescent="0.25">
      <c r="A43">
        <v>2022</v>
      </c>
      <c r="B43">
        <v>8092</v>
      </c>
      <c r="C43" t="s">
        <v>28</v>
      </c>
      <c r="D43">
        <f>88</f>
        <v>88</v>
      </c>
      <c r="E43" t="s">
        <v>143</v>
      </c>
      <c r="F43">
        <v>2</v>
      </c>
    </row>
    <row r="44" spans="1:6" x14ac:dyDescent="0.25">
      <c r="A44">
        <v>2022</v>
      </c>
      <c r="B44">
        <v>8103</v>
      </c>
      <c r="C44" t="s">
        <v>52</v>
      </c>
      <c r="D44">
        <v>55</v>
      </c>
      <c r="E44" t="s">
        <v>115</v>
      </c>
      <c r="F44">
        <v>1</v>
      </c>
    </row>
    <row r="45" spans="1:6" x14ac:dyDescent="0.25">
      <c r="A45">
        <v>2022</v>
      </c>
      <c r="B45">
        <v>8111</v>
      </c>
      <c r="C45" t="s">
        <v>41</v>
      </c>
      <c r="D45">
        <v>41</v>
      </c>
      <c r="E45" t="s">
        <v>95</v>
      </c>
      <c r="F45">
        <v>2</v>
      </c>
    </row>
    <row r="46" spans="1:6" x14ac:dyDescent="0.25">
      <c r="A46">
        <v>2022</v>
      </c>
      <c r="B46">
        <v>8112</v>
      </c>
      <c r="C46" t="s">
        <v>34</v>
      </c>
      <c r="D46">
        <v>18</v>
      </c>
      <c r="E46" t="s">
        <v>105</v>
      </c>
      <c r="F46">
        <v>1</v>
      </c>
    </row>
    <row r="47" spans="1:6" x14ac:dyDescent="0.25">
      <c r="A47">
        <v>2022</v>
      </c>
      <c r="B47">
        <v>8113</v>
      </c>
      <c r="C47" t="s">
        <v>11</v>
      </c>
      <c r="D47">
        <v>36</v>
      </c>
      <c r="E47" t="s">
        <v>67</v>
      </c>
      <c r="F47">
        <v>2</v>
      </c>
    </row>
    <row r="48" spans="1:6" x14ac:dyDescent="0.25">
      <c r="A48">
        <v>2022</v>
      </c>
      <c r="B48">
        <v>8142</v>
      </c>
      <c r="C48" t="s">
        <v>31</v>
      </c>
      <c r="D48">
        <v>73</v>
      </c>
      <c r="E48" t="s">
        <v>90</v>
      </c>
      <c r="F48">
        <v>2</v>
      </c>
    </row>
    <row r="49" spans="1:6" x14ac:dyDescent="0.25">
      <c r="A49">
        <v>2022</v>
      </c>
      <c r="B49">
        <v>8143</v>
      </c>
      <c r="C49" t="s">
        <v>46</v>
      </c>
      <c r="D49">
        <v>24</v>
      </c>
      <c r="E49" t="s">
        <v>166</v>
      </c>
      <c r="F49">
        <v>1</v>
      </c>
    </row>
    <row r="50" spans="1:6" x14ac:dyDescent="0.25">
      <c r="A50">
        <v>2022</v>
      </c>
      <c r="B50">
        <v>8143</v>
      </c>
      <c r="C50" t="s">
        <v>46</v>
      </c>
      <c r="D50">
        <f>20+24+20</f>
        <v>64</v>
      </c>
      <c r="E50" t="s">
        <v>116</v>
      </c>
      <c r="F50">
        <v>3</v>
      </c>
    </row>
    <row r="51" spans="1:6" x14ac:dyDescent="0.25">
      <c r="A51">
        <v>2022</v>
      </c>
      <c r="B51">
        <v>8143</v>
      </c>
      <c r="C51" t="s">
        <v>46</v>
      </c>
      <c r="D51" s="2">
        <v>15</v>
      </c>
      <c r="E51" t="s">
        <v>188</v>
      </c>
      <c r="F51">
        <v>1</v>
      </c>
    </row>
    <row r="52" spans="1:6" x14ac:dyDescent="0.25">
      <c r="A52">
        <v>2022</v>
      </c>
      <c r="B52">
        <v>8152</v>
      </c>
      <c r="C52" t="s">
        <v>16</v>
      </c>
      <c r="D52">
        <v>63</v>
      </c>
      <c r="E52" t="s">
        <v>77</v>
      </c>
      <c r="F52">
        <v>3</v>
      </c>
    </row>
    <row r="53" spans="1:6" x14ac:dyDescent="0.25">
      <c r="A53">
        <v>2022</v>
      </c>
      <c r="B53">
        <v>8160</v>
      </c>
      <c r="C53" t="s">
        <v>32</v>
      </c>
      <c r="D53">
        <v>40</v>
      </c>
      <c r="E53" t="s">
        <v>149</v>
      </c>
      <c r="F53">
        <v>3</v>
      </c>
    </row>
    <row r="54" spans="1:6" x14ac:dyDescent="0.25">
      <c r="A54">
        <v>2022</v>
      </c>
      <c r="B54">
        <v>8160</v>
      </c>
      <c r="C54" t="s">
        <v>32</v>
      </c>
      <c r="D54">
        <v>15</v>
      </c>
      <c r="E54" t="s">
        <v>146</v>
      </c>
      <c r="F54">
        <v>1</v>
      </c>
    </row>
    <row r="55" spans="1:6" x14ac:dyDescent="0.25">
      <c r="A55">
        <v>2022</v>
      </c>
      <c r="B55">
        <v>8160</v>
      </c>
      <c r="C55" t="s">
        <v>32</v>
      </c>
      <c r="D55">
        <v>20</v>
      </c>
      <c r="E55" t="s">
        <v>148</v>
      </c>
      <c r="F55">
        <v>1</v>
      </c>
    </row>
    <row r="56" spans="1:6" x14ac:dyDescent="0.25">
      <c r="A56">
        <v>2022</v>
      </c>
      <c r="B56">
        <v>8160</v>
      </c>
      <c r="C56" t="s">
        <v>32</v>
      </c>
      <c r="D56">
        <v>255</v>
      </c>
      <c r="E56" t="s">
        <v>147</v>
      </c>
      <c r="F56">
        <v>7</v>
      </c>
    </row>
    <row r="57" spans="1:6" x14ac:dyDescent="0.25">
      <c r="A57">
        <v>2022</v>
      </c>
      <c r="B57">
        <v>8160</v>
      </c>
      <c r="C57" t="s">
        <v>32</v>
      </c>
      <c r="D57">
        <f>32</f>
        <v>32</v>
      </c>
      <c r="E57" t="s">
        <v>145</v>
      </c>
      <c r="F57">
        <v>1</v>
      </c>
    </row>
    <row r="58" spans="1:6" x14ac:dyDescent="0.25">
      <c r="A58">
        <v>2022</v>
      </c>
      <c r="B58">
        <v>8162</v>
      </c>
      <c r="C58" t="s">
        <v>45</v>
      </c>
      <c r="D58">
        <v>53</v>
      </c>
      <c r="E58" t="s">
        <v>110</v>
      </c>
      <c r="F58">
        <v>2</v>
      </c>
    </row>
    <row r="59" spans="1:6" x14ac:dyDescent="0.25">
      <c r="A59">
        <v>2022</v>
      </c>
      <c r="B59">
        <v>8181</v>
      </c>
      <c r="C59" t="s">
        <v>8</v>
      </c>
      <c r="D59">
        <v>109</v>
      </c>
      <c r="E59" t="s">
        <v>64</v>
      </c>
      <c r="F59">
        <v>6</v>
      </c>
    </row>
    <row r="60" spans="1:6" x14ac:dyDescent="0.25">
      <c r="A60">
        <v>2022</v>
      </c>
      <c r="B60">
        <v>8200</v>
      </c>
      <c r="C60" t="s">
        <v>49</v>
      </c>
      <c r="D60">
        <v>62</v>
      </c>
      <c r="E60" t="s">
        <v>97</v>
      </c>
      <c r="F60">
        <v>3</v>
      </c>
    </row>
    <row r="61" spans="1:6" x14ac:dyDescent="0.25">
      <c r="A61">
        <v>2022</v>
      </c>
      <c r="B61">
        <v>8211</v>
      </c>
      <c r="C61" t="s">
        <v>22</v>
      </c>
      <c r="D61">
        <v>82</v>
      </c>
      <c r="E61" t="s">
        <v>72</v>
      </c>
      <c r="F61">
        <v>2</v>
      </c>
    </row>
    <row r="62" spans="1:6" x14ac:dyDescent="0.25">
      <c r="A62">
        <v>2022</v>
      </c>
      <c r="B62">
        <v>8224</v>
      </c>
      <c r="C62" t="s">
        <v>21</v>
      </c>
      <c r="D62">
        <v>108</v>
      </c>
      <c r="E62" t="s">
        <v>88</v>
      </c>
      <c r="F62">
        <v>3</v>
      </c>
    </row>
    <row r="63" spans="1:6" x14ac:dyDescent="0.25">
      <c r="A63">
        <v>2022</v>
      </c>
      <c r="B63">
        <v>8225</v>
      </c>
      <c r="C63" t="s">
        <v>42</v>
      </c>
      <c r="D63">
        <v>26</v>
      </c>
      <c r="E63" t="s">
        <v>96</v>
      </c>
      <c r="F63">
        <v>1</v>
      </c>
    </row>
    <row r="64" spans="1:6" x14ac:dyDescent="0.25">
      <c r="A64">
        <v>2022</v>
      </c>
      <c r="B64">
        <v>8230</v>
      </c>
      <c r="C64" t="s">
        <v>5</v>
      </c>
      <c r="D64">
        <f>75</f>
        <v>75</v>
      </c>
      <c r="E64" t="s">
        <v>150</v>
      </c>
      <c r="F64">
        <v>3</v>
      </c>
    </row>
    <row r="65" spans="1:6" x14ac:dyDescent="0.25">
      <c r="A65">
        <v>2022</v>
      </c>
      <c r="B65">
        <v>8230</v>
      </c>
      <c r="C65" t="s">
        <v>5</v>
      </c>
      <c r="D65">
        <v>18</v>
      </c>
      <c r="E65" t="s">
        <v>151</v>
      </c>
      <c r="F65">
        <v>1</v>
      </c>
    </row>
    <row r="66" spans="1:6" x14ac:dyDescent="0.25">
      <c r="A66">
        <v>2022</v>
      </c>
      <c r="B66">
        <v>8230</v>
      </c>
      <c r="C66" t="s">
        <v>5</v>
      </c>
      <c r="D66">
        <v>60</v>
      </c>
      <c r="E66" t="s">
        <v>168</v>
      </c>
      <c r="F66">
        <v>2</v>
      </c>
    </row>
    <row r="67" spans="1:6" x14ac:dyDescent="0.25">
      <c r="A67">
        <v>2022</v>
      </c>
      <c r="B67">
        <v>8230</v>
      </c>
      <c r="C67" t="s">
        <v>5</v>
      </c>
      <c r="D67" s="2">
        <v>24</v>
      </c>
      <c r="E67" t="s">
        <v>179</v>
      </c>
      <c r="F67">
        <v>1</v>
      </c>
    </row>
    <row r="68" spans="1:6" x14ac:dyDescent="0.25">
      <c r="A68">
        <v>2022</v>
      </c>
      <c r="B68">
        <v>8234</v>
      </c>
      <c r="C68" t="s">
        <v>19</v>
      </c>
      <c r="D68">
        <v>16</v>
      </c>
      <c r="E68" t="s">
        <v>104</v>
      </c>
      <c r="F68">
        <v>1</v>
      </c>
    </row>
    <row r="69" spans="1:6" x14ac:dyDescent="0.25">
      <c r="A69">
        <v>2022</v>
      </c>
      <c r="B69">
        <v>8250</v>
      </c>
      <c r="C69" t="s">
        <v>48</v>
      </c>
      <c r="D69">
        <v>56</v>
      </c>
      <c r="E69" t="s">
        <v>106</v>
      </c>
      <c r="F69">
        <v>1</v>
      </c>
    </row>
    <row r="70" spans="1:6" x14ac:dyDescent="0.25">
      <c r="A70">
        <v>2022</v>
      </c>
      <c r="B70">
        <v>8271</v>
      </c>
      <c r="C70" t="s">
        <v>6</v>
      </c>
      <c r="D70">
        <v>42</v>
      </c>
      <c r="E70" t="s">
        <v>69</v>
      </c>
      <c r="F70">
        <v>2</v>
      </c>
    </row>
    <row r="71" spans="1:6" x14ac:dyDescent="0.25">
      <c r="A71">
        <v>2022</v>
      </c>
      <c r="B71">
        <v>8280</v>
      </c>
      <c r="C71" t="s">
        <v>35</v>
      </c>
      <c r="D71">
        <f>40+37</f>
        <v>77</v>
      </c>
      <c r="E71" t="s">
        <v>178</v>
      </c>
      <c r="F71">
        <v>3</v>
      </c>
    </row>
    <row r="72" spans="1:6" x14ac:dyDescent="0.25">
      <c r="A72">
        <v>2022</v>
      </c>
      <c r="B72">
        <v>8283</v>
      </c>
      <c r="C72" t="s">
        <v>61</v>
      </c>
      <c r="D72">
        <v>63</v>
      </c>
      <c r="E72" t="s">
        <v>92</v>
      </c>
      <c r="F72">
        <v>2</v>
      </c>
    </row>
    <row r="73" spans="1:6" x14ac:dyDescent="0.25">
      <c r="A73">
        <v>2022</v>
      </c>
      <c r="B73">
        <v>8301</v>
      </c>
      <c r="C73" t="s">
        <v>37</v>
      </c>
      <c r="D73">
        <v>71</v>
      </c>
      <c r="E73" t="s">
        <v>70</v>
      </c>
      <c r="F73">
        <v>4</v>
      </c>
    </row>
    <row r="74" spans="1:6" x14ac:dyDescent="0.25">
      <c r="A74">
        <v>2022</v>
      </c>
      <c r="B74">
        <v>8301</v>
      </c>
      <c r="C74" t="s">
        <v>37</v>
      </c>
      <c r="D74">
        <v>57</v>
      </c>
      <c r="E74" t="s">
        <v>91</v>
      </c>
      <c r="F74">
        <v>1</v>
      </c>
    </row>
    <row r="75" spans="1:6" x14ac:dyDescent="0.25">
      <c r="A75">
        <v>2022</v>
      </c>
      <c r="B75">
        <v>8321</v>
      </c>
      <c r="C75" t="s">
        <v>29</v>
      </c>
      <c r="D75">
        <v>184</v>
      </c>
      <c r="E75" t="s">
        <v>108</v>
      </c>
      <c r="F75">
        <v>4</v>
      </c>
    </row>
    <row r="76" spans="1:6" x14ac:dyDescent="0.25">
      <c r="A76">
        <v>2022</v>
      </c>
      <c r="B76">
        <v>8330</v>
      </c>
      <c r="C76" t="s">
        <v>57</v>
      </c>
      <c r="D76">
        <v>15</v>
      </c>
      <c r="E76" t="s">
        <v>79</v>
      </c>
      <c r="F76">
        <v>1</v>
      </c>
    </row>
    <row r="77" spans="1:6" x14ac:dyDescent="0.25">
      <c r="A77">
        <v>2022</v>
      </c>
      <c r="B77">
        <v>8330</v>
      </c>
      <c r="C77" t="s">
        <v>23</v>
      </c>
      <c r="D77">
        <v>20</v>
      </c>
      <c r="E77" t="s">
        <v>73</v>
      </c>
      <c r="F77">
        <v>1</v>
      </c>
    </row>
    <row r="78" spans="1:6" x14ac:dyDescent="0.25">
      <c r="A78">
        <v>2022</v>
      </c>
      <c r="B78">
        <v>8330</v>
      </c>
      <c r="C78" t="s">
        <v>9</v>
      </c>
      <c r="D78">
        <v>30</v>
      </c>
      <c r="E78" t="s">
        <v>65</v>
      </c>
      <c r="F78">
        <v>2</v>
      </c>
    </row>
    <row r="79" spans="1:6" x14ac:dyDescent="0.25">
      <c r="A79">
        <v>2022</v>
      </c>
      <c r="B79">
        <v>8344</v>
      </c>
      <c r="C79" t="s">
        <v>43</v>
      </c>
      <c r="D79">
        <v>47</v>
      </c>
      <c r="E79" t="s">
        <v>101</v>
      </c>
      <c r="F79">
        <v>2</v>
      </c>
    </row>
    <row r="80" spans="1:6" x14ac:dyDescent="0.25">
      <c r="A80">
        <v>2022</v>
      </c>
      <c r="B80">
        <v>8430</v>
      </c>
      <c r="C80" t="s">
        <v>47</v>
      </c>
      <c r="D80">
        <v>20</v>
      </c>
      <c r="E80" t="s">
        <v>189</v>
      </c>
      <c r="F80">
        <v>1</v>
      </c>
    </row>
    <row r="81" spans="1:6" x14ac:dyDescent="0.25">
      <c r="A81">
        <v>2022</v>
      </c>
      <c r="B81">
        <v>8430</v>
      </c>
      <c r="C81" t="s">
        <v>44</v>
      </c>
      <c r="D81" s="2">
        <v>48</v>
      </c>
      <c r="E81" t="s">
        <v>171</v>
      </c>
      <c r="F81">
        <v>2</v>
      </c>
    </row>
    <row r="82" spans="1:6" x14ac:dyDescent="0.25">
      <c r="A82">
        <v>2022</v>
      </c>
      <c r="B82">
        <v>8430</v>
      </c>
      <c r="C82" t="s">
        <v>172</v>
      </c>
      <c r="D82" s="2">
        <v>23</v>
      </c>
      <c r="E82" t="s">
        <v>173</v>
      </c>
      <c r="F82">
        <v>1</v>
      </c>
    </row>
    <row r="83" spans="1:6" x14ac:dyDescent="0.25">
      <c r="A83">
        <v>2022</v>
      </c>
      <c r="B83">
        <v>8430</v>
      </c>
      <c r="C83" t="s">
        <v>44</v>
      </c>
      <c r="D83">
        <v>22</v>
      </c>
      <c r="E83" s="1" t="s">
        <v>102</v>
      </c>
      <c r="F83">
        <v>1</v>
      </c>
    </row>
    <row r="84" spans="1:6" x14ac:dyDescent="0.25">
      <c r="A84">
        <v>2022</v>
      </c>
      <c r="B84">
        <v>8431</v>
      </c>
      <c r="C84" t="s">
        <v>58</v>
      </c>
      <c r="D84">
        <v>35</v>
      </c>
      <c r="E84" t="s">
        <v>81</v>
      </c>
      <c r="F84">
        <v>2</v>
      </c>
    </row>
    <row r="85" spans="1:6" x14ac:dyDescent="0.25">
      <c r="A85">
        <v>2022</v>
      </c>
      <c r="B85">
        <v>8521</v>
      </c>
      <c r="C85" t="s">
        <v>30</v>
      </c>
      <c r="D85">
        <v>73</v>
      </c>
      <c r="E85" t="s">
        <v>82</v>
      </c>
      <c r="F85">
        <v>2</v>
      </c>
    </row>
    <row r="86" spans="1:6" x14ac:dyDescent="0.25">
      <c r="A86">
        <v>2022</v>
      </c>
      <c r="B86">
        <v>8530</v>
      </c>
      <c r="C86" t="s">
        <v>40</v>
      </c>
      <c r="D86">
        <v>44</v>
      </c>
      <c r="E86" t="s">
        <v>154</v>
      </c>
      <c r="F86">
        <v>2</v>
      </c>
    </row>
    <row r="87" spans="1:6" x14ac:dyDescent="0.25">
      <c r="A87">
        <v>2022</v>
      </c>
      <c r="B87">
        <v>8530</v>
      </c>
      <c r="C87" t="s">
        <v>40</v>
      </c>
      <c r="D87">
        <v>20</v>
      </c>
      <c r="E87" t="s">
        <v>153</v>
      </c>
      <c r="F87">
        <v>1</v>
      </c>
    </row>
    <row r="88" spans="1:6" x14ac:dyDescent="0.25">
      <c r="A88">
        <v>2022</v>
      </c>
      <c r="B88">
        <v>8530</v>
      </c>
      <c r="C88" t="s">
        <v>40</v>
      </c>
      <c r="D88">
        <f>40</f>
        <v>40</v>
      </c>
      <c r="E88" t="s">
        <v>152</v>
      </c>
      <c r="F88">
        <v>2</v>
      </c>
    </row>
    <row r="89" spans="1:6" x14ac:dyDescent="0.25">
      <c r="A89">
        <v>2022</v>
      </c>
      <c r="B89">
        <v>8552</v>
      </c>
      <c r="C89" t="s">
        <v>38</v>
      </c>
      <c r="D89">
        <f>25+23</f>
        <v>48</v>
      </c>
      <c r="E89" t="s">
        <v>75</v>
      </c>
      <c r="F89">
        <v>2</v>
      </c>
    </row>
    <row r="90" spans="1:6" x14ac:dyDescent="0.25">
      <c r="A90">
        <v>2022</v>
      </c>
      <c r="B90">
        <v>8562</v>
      </c>
      <c r="C90" t="s">
        <v>3</v>
      </c>
      <c r="D90">
        <v>131</v>
      </c>
      <c r="E90" t="s">
        <v>68</v>
      </c>
      <c r="F90">
        <v>6</v>
      </c>
    </row>
    <row r="91" spans="1:6" x14ac:dyDescent="0.25">
      <c r="A91">
        <v>2022</v>
      </c>
      <c r="B91">
        <v>8570</v>
      </c>
      <c r="C91" t="s">
        <v>7</v>
      </c>
      <c r="D91">
        <f>20</f>
        <v>20</v>
      </c>
      <c r="E91" t="s">
        <v>156</v>
      </c>
      <c r="F91">
        <v>1</v>
      </c>
    </row>
    <row r="92" spans="1:6" x14ac:dyDescent="0.25">
      <c r="A92">
        <v>2022</v>
      </c>
      <c r="B92">
        <v>8570</v>
      </c>
      <c r="C92" t="s">
        <v>7</v>
      </c>
      <c r="D92">
        <f>16+22+17</f>
        <v>55</v>
      </c>
      <c r="E92" t="s">
        <v>155</v>
      </c>
      <c r="F92">
        <v>3</v>
      </c>
    </row>
    <row r="93" spans="1:6" x14ac:dyDescent="0.25">
      <c r="A93">
        <v>2022</v>
      </c>
      <c r="B93">
        <v>8580</v>
      </c>
      <c r="C93" t="s">
        <v>4</v>
      </c>
      <c r="D93">
        <v>47</v>
      </c>
      <c r="E93" t="s">
        <v>157</v>
      </c>
      <c r="F93">
        <v>3</v>
      </c>
    </row>
    <row r="94" spans="1:6" x14ac:dyDescent="0.25">
      <c r="A94">
        <v>2022</v>
      </c>
      <c r="B94">
        <v>8580</v>
      </c>
      <c r="C94" t="s">
        <v>4</v>
      </c>
      <c r="D94">
        <f>25</f>
        <v>25</v>
      </c>
      <c r="E94" t="s">
        <v>158</v>
      </c>
      <c r="F94">
        <v>1</v>
      </c>
    </row>
    <row r="95" spans="1:6" x14ac:dyDescent="0.25">
      <c r="A95">
        <v>2022</v>
      </c>
      <c r="B95">
        <v>8591</v>
      </c>
      <c r="C95" t="s">
        <v>20</v>
      </c>
      <c r="D95">
        <v>42</v>
      </c>
      <c r="E95" t="s">
        <v>83</v>
      </c>
      <c r="F95">
        <v>2</v>
      </c>
    </row>
    <row r="96" spans="1:6" x14ac:dyDescent="0.25">
      <c r="A96">
        <v>2022</v>
      </c>
      <c r="B96">
        <v>8600</v>
      </c>
      <c r="C96" t="s">
        <v>54</v>
      </c>
      <c r="D96">
        <v>22</v>
      </c>
      <c r="E96" t="s">
        <v>112</v>
      </c>
      <c r="F96">
        <v>1</v>
      </c>
    </row>
    <row r="97" spans="1:6" x14ac:dyDescent="0.25">
      <c r="A97">
        <v>2022</v>
      </c>
      <c r="B97">
        <v>8600</v>
      </c>
      <c r="C97" t="s">
        <v>59</v>
      </c>
      <c r="D97">
        <v>17</v>
      </c>
      <c r="E97" t="s">
        <v>84</v>
      </c>
      <c r="F97">
        <v>1</v>
      </c>
    </row>
    <row r="98" spans="1:6" x14ac:dyDescent="0.25">
      <c r="A98">
        <v>2022</v>
      </c>
      <c r="B98">
        <v>8605</v>
      </c>
      <c r="C98" t="s">
        <v>25</v>
      </c>
      <c r="D98">
        <v>70</v>
      </c>
      <c r="E98" t="s">
        <v>103</v>
      </c>
      <c r="F98">
        <v>2</v>
      </c>
    </row>
    <row r="99" spans="1:6" x14ac:dyDescent="0.25">
      <c r="A99">
        <v>2022</v>
      </c>
      <c r="B99">
        <v>8644</v>
      </c>
      <c r="C99" t="s">
        <v>183</v>
      </c>
      <c r="D99" s="2">
        <v>20</v>
      </c>
      <c r="E99" t="s">
        <v>184</v>
      </c>
      <c r="F99">
        <v>1</v>
      </c>
    </row>
    <row r="100" spans="1:6" x14ac:dyDescent="0.25">
      <c r="A100">
        <v>2022</v>
      </c>
      <c r="B100">
        <v>8653</v>
      </c>
      <c r="C100" t="s">
        <v>36</v>
      </c>
      <c r="D100">
        <f>32+87</f>
        <v>119</v>
      </c>
      <c r="E100" t="s">
        <v>74</v>
      </c>
      <c r="F100">
        <v>4</v>
      </c>
    </row>
    <row r="101" spans="1:6" x14ac:dyDescent="0.25">
      <c r="A101">
        <v>2022</v>
      </c>
      <c r="B101">
        <v>8662</v>
      </c>
      <c r="C101" t="s">
        <v>50</v>
      </c>
      <c r="D101">
        <v>20</v>
      </c>
      <c r="E101" t="s">
        <v>109</v>
      </c>
      <c r="F101">
        <v>1</v>
      </c>
    </row>
    <row r="102" spans="1:6" x14ac:dyDescent="0.25">
      <c r="A102">
        <v>2022</v>
      </c>
      <c r="B102">
        <v>8670</v>
      </c>
      <c r="C102" t="s">
        <v>60</v>
      </c>
      <c r="D102">
        <f>43</f>
        <v>43</v>
      </c>
      <c r="E102" t="s">
        <v>159</v>
      </c>
      <c r="F102">
        <v>1</v>
      </c>
    </row>
    <row r="103" spans="1:6" x14ac:dyDescent="0.25">
      <c r="A103">
        <v>2022</v>
      </c>
      <c r="B103">
        <v>8670</v>
      </c>
      <c r="C103" t="s">
        <v>60</v>
      </c>
      <c r="D103">
        <v>39</v>
      </c>
      <c r="E103" t="s">
        <v>160</v>
      </c>
      <c r="F103">
        <v>1</v>
      </c>
    </row>
    <row r="104" spans="1:6" x14ac:dyDescent="0.25">
      <c r="A104">
        <v>2022</v>
      </c>
      <c r="B104">
        <v>8700</v>
      </c>
      <c r="C104" t="s">
        <v>174</v>
      </c>
      <c r="D104" s="2">
        <f>45+46</f>
        <v>91</v>
      </c>
      <c r="E104" s="1" t="s">
        <v>175</v>
      </c>
      <c r="F104">
        <v>2</v>
      </c>
    </row>
    <row r="105" spans="1:6" x14ac:dyDescent="0.25">
      <c r="A105">
        <v>2022</v>
      </c>
      <c r="B105">
        <v>8700</v>
      </c>
      <c r="C105" t="s">
        <v>174</v>
      </c>
      <c r="D105" s="2">
        <v>24</v>
      </c>
      <c r="E105" s="1" t="s">
        <v>185</v>
      </c>
      <c r="F105">
        <v>1</v>
      </c>
    </row>
    <row r="106" spans="1:6" x14ac:dyDescent="0.25">
      <c r="A106">
        <v>2022</v>
      </c>
      <c r="B106">
        <v>8720</v>
      </c>
      <c r="C106" t="s">
        <v>12</v>
      </c>
      <c r="D106">
        <v>21</v>
      </c>
      <c r="E106" t="s">
        <v>86</v>
      </c>
      <c r="F106">
        <v>1</v>
      </c>
    </row>
    <row r="107" spans="1:6" x14ac:dyDescent="0.25">
      <c r="A107">
        <v>2022</v>
      </c>
      <c r="B107">
        <v>8723</v>
      </c>
      <c r="C107" t="s">
        <v>27</v>
      </c>
      <c r="D107">
        <f>150</f>
        <v>150</v>
      </c>
      <c r="E107" t="s">
        <v>161</v>
      </c>
      <c r="F107">
        <v>2</v>
      </c>
    </row>
    <row r="108" spans="1:6" x14ac:dyDescent="0.25">
      <c r="A108">
        <v>2022</v>
      </c>
      <c r="B108">
        <v>8723</v>
      </c>
      <c r="C108" t="s">
        <v>27</v>
      </c>
      <c r="D108">
        <v>82</v>
      </c>
      <c r="E108" t="s">
        <v>162</v>
      </c>
      <c r="F108">
        <v>2</v>
      </c>
    </row>
    <row r="109" spans="1:6" x14ac:dyDescent="0.25">
      <c r="A109">
        <v>2022</v>
      </c>
      <c r="B109">
        <v>8732</v>
      </c>
      <c r="C109" t="s">
        <v>26</v>
      </c>
      <c r="D109">
        <v>84</v>
      </c>
      <c r="E109" t="s">
        <v>89</v>
      </c>
      <c r="F109">
        <v>2</v>
      </c>
    </row>
    <row r="110" spans="1:6" x14ac:dyDescent="0.25">
      <c r="A110">
        <v>2022</v>
      </c>
      <c r="B110">
        <v>8733</v>
      </c>
      <c r="C110" t="s">
        <v>15</v>
      </c>
      <c r="D110">
        <v>23</v>
      </c>
      <c r="E110" t="s">
        <v>87</v>
      </c>
      <c r="F110">
        <v>1</v>
      </c>
    </row>
    <row r="111" spans="1:6" x14ac:dyDescent="0.25">
      <c r="A111">
        <v>2022</v>
      </c>
      <c r="B111">
        <v>8750</v>
      </c>
      <c r="C111" t="s">
        <v>17</v>
      </c>
      <c r="D111">
        <v>15</v>
      </c>
      <c r="E111" t="s">
        <v>107</v>
      </c>
      <c r="F111">
        <v>1</v>
      </c>
    </row>
    <row r="112" spans="1:6" x14ac:dyDescent="0.25">
      <c r="A112">
        <v>2022</v>
      </c>
      <c r="B112">
        <v>8783</v>
      </c>
      <c r="C112" t="s">
        <v>13</v>
      </c>
      <c r="D112">
        <v>32</v>
      </c>
      <c r="E112" t="s">
        <v>85</v>
      </c>
      <c r="F112">
        <v>2</v>
      </c>
    </row>
    <row r="113" spans="1:6" x14ac:dyDescent="0.25">
      <c r="A113">
        <v>2022</v>
      </c>
      <c r="B113">
        <v>8786</v>
      </c>
      <c r="C113" t="s">
        <v>10</v>
      </c>
      <c r="D113">
        <v>121</v>
      </c>
      <c r="E113" t="s">
        <v>66</v>
      </c>
      <c r="F113">
        <v>6</v>
      </c>
    </row>
    <row r="114" spans="1:6" x14ac:dyDescent="0.25">
      <c r="A114">
        <v>2022</v>
      </c>
      <c r="B114">
        <v>8793</v>
      </c>
      <c r="C114" t="s">
        <v>186</v>
      </c>
      <c r="D114" s="2">
        <f>17+18</f>
        <v>35</v>
      </c>
      <c r="E114" t="s">
        <v>187</v>
      </c>
      <c r="F114">
        <v>2</v>
      </c>
    </row>
    <row r="115" spans="1:6" x14ac:dyDescent="0.25">
      <c r="A115">
        <v>2022</v>
      </c>
      <c r="B115">
        <v>8813</v>
      </c>
      <c r="C115" t="s">
        <v>53</v>
      </c>
      <c r="D115">
        <v>64</v>
      </c>
      <c r="E115" t="s">
        <v>114</v>
      </c>
      <c r="F115">
        <v>1</v>
      </c>
    </row>
    <row r="116" spans="1:6" x14ac:dyDescent="0.25">
      <c r="A116">
        <v>2022</v>
      </c>
      <c r="B116">
        <v>8911</v>
      </c>
      <c r="C116" t="s">
        <v>51</v>
      </c>
      <c r="D116">
        <v>44</v>
      </c>
      <c r="E116" t="s">
        <v>117</v>
      </c>
      <c r="F116">
        <v>1</v>
      </c>
    </row>
    <row r="117" spans="1:6" x14ac:dyDescent="0.25">
      <c r="A117">
        <v>2022</v>
      </c>
      <c r="B117">
        <v>8954</v>
      </c>
      <c r="C117" t="s">
        <v>24</v>
      </c>
      <c r="D117">
        <f>25</f>
        <v>25</v>
      </c>
      <c r="E117" t="s">
        <v>163</v>
      </c>
      <c r="F117">
        <v>1</v>
      </c>
    </row>
    <row r="118" spans="1:6" x14ac:dyDescent="0.25">
      <c r="A118">
        <v>2022</v>
      </c>
      <c r="B118">
        <v>8954</v>
      </c>
      <c r="C118" t="s">
        <v>24</v>
      </c>
      <c r="D118">
        <v>49</v>
      </c>
      <c r="E118" t="s">
        <v>164</v>
      </c>
      <c r="F118">
        <v>2</v>
      </c>
    </row>
    <row r="119" spans="1:6" x14ac:dyDescent="0.25">
      <c r="C119" t="s">
        <v>113</v>
      </c>
      <c r="D119" s="2">
        <f>SUM(Tabelle1[erreichteTeilnehmer:innen])</f>
        <v>6096</v>
      </c>
      <c r="F119">
        <f>SUBTOTAL(109,Tabelle1[WorkshopAnzahl])</f>
        <v>224</v>
      </c>
    </row>
    <row r="120" spans="1:6" x14ac:dyDescent="0.25">
      <c r="D120" s="3"/>
    </row>
    <row r="121" spans="1:6" x14ac:dyDescent="0.25">
      <c r="D121" s="3"/>
    </row>
  </sheetData>
  <pageMargins left="0.7" right="0.7" top="0.78740157499999996" bottom="0.78740157499999996" header="0.3" footer="0.3"/>
  <pageSetup paperSize="9" orientation="landscape" r:id="rId1"/>
  <headerFooter>
    <oddHeader>&amp;C&amp;"-,Fett"&amp;16&amp;F</oddHeader>
    <oddFooter>&amp;L&amp;Z&amp;F&amp;R&amp;P</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3"/>
  <sheetViews>
    <sheetView workbookViewId="0">
      <selection activeCell="D12" sqref="D12"/>
    </sheetView>
  </sheetViews>
  <sheetFormatPr baseColWidth="10" defaultRowHeight="15" x14ac:dyDescent="0.25"/>
  <cols>
    <col min="1" max="1" width="6.85546875" bestFit="1" customWidth="1"/>
    <col min="2" max="2" width="6.28515625" bestFit="1" customWidth="1"/>
    <col min="3" max="3" width="25.42578125" customWidth="1"/>
    <col min="4" max="4" width="27.7109375" bestFit="1" customWidth="1"/>
    <col min="5" max="5" width="45.7109375" customWidth="1"/>
    <col min="6" max="6" width="18.5703125" bestFit="1" customWidth="1"/>
  </cols>
  <sheetData>
    <row r="1" spans="1:8" s="4" customFormat="1" x14ac:dyDescent="0.25">
      <c r="A1" s="4" t="s">
        <v>98</v>
      </c>
      <c r="B1" s="4" t="s">
        <v>0</v>
      </c>
      <c r="C1" s="4" t="s">
        <v>1</v>
      </c>
      <c r="D1" s="4" t="s">
        <v>99</v>
      </c>
      <c r="E1" s="4" t="s">
        <v>100</v>
      </c>
      <c r="F1" s="4" t="s">
        <v>167</v>
      </c>
    </row>
    <row r="2" spans="1:8" s="4" customFormat="1" x14ac:dyDescent="0.25">
      <c r="A2">
        <v>2023</v>
      </c>
      <c r="B2">
        <v>8010</v>
      </c>
      <c r="C2" t="s">
        <v>2</v>
      </c>
      <c r="D2">
        <f>22+23+48+24+20</f>
        <v>137</v>
      </c>
      <c r="E2" t="s">
        <v>119</v>
      </c>
      <c r="F2">
        <f>2+2+2</f>
        <v>6</v>
      </c>
    </row>
    <row r="3" spans="1:8" s="4" customFormat="1" x14ac:dyDescent="0.25">
      <c r="A3">
        <v>2023</v>
      </c>
      <c r="B3">
        <v>8111</v>
      </c>
      <c r="C3" t="s">
        <v>41</v>
      </c>
      <c r="D3">
        <f>35+42+45+44</f>
        <v>166</v>
      </c>
      <c r="E3" t="s">
        <v>95</v>
      </c>
      <c r="F3">
        <f>2+2+1</f>
        <v>5</v>
      </c>
    </row>
    <row r="4" spans="1:8" s="4" customFormat="1" x14ac:dyDescent="0.25">
      <c r="A4">
        <v>2023</v>
      </c>
      <c r="B4">
        <v>8010</v>
      </c>
      <c r="C4" t="s">
        <v>2</v>
      </c>
      <c r="D4">
        <f>26+25+21+22+35</f>
        <v>129</v>
      </c>
      <c r="E4" s="1" t="s">
        <v>194</v>
      </c>
      <c r="F4">
        <v>5</v>
      </c>
    </row>
    <row r="5" spans="1:8" x14ac:dyDescent="0.25">
      <c r="A5">
        <v>2023</v>
      </c>
      <c r="B5">
        <v>8793</v>
      </c>
      <c r="C5" t="s">
        <v>186</v>
      </c>
      <c r="D5" s="2">
        <f>22+20+21+18</f>
        <v>81</v>
      </c>
      <c r="E5" t="s">
        <v>199</v>
      </c>
      <c r="F5">
        <f>2+2</f>
        <v>4</v>
      </c>
      <c r="H5" s="4"/>
    </row>
    <row r="6" spans="1:8" x14ac:dyDescent="0.25">
      <c r="A6">
        <v>2023</v>
      </c>
      <c r="B6">
        <v>8562</v>
      </c>
      <c r="C6" t="s">
        <v>3</v>
      </c>
      <c r="D6" s="2">
        <f>21+23+31</f>
        <v>75</v>
      </c>
      <c r="E6" t="s">
        <v>68</v>
      </c>
      <c r="F6">
        <f>2+2</f>
        <v>4</v>
      </c>
      <c r="H6" s="4"/>
    </row>
    <row r="7" spans="1:8" x14ac:dyDescent="0.25">
      <c r="A7">
        <v>2023</v>
      </c>
      <c r="B7">
        <v>8665</v>
      </c>
      <c r="C7" t="s">
        <v>309</v>
      </c>
      <c r="D7" s="2">
        <f>36+28</f>
        <v>64</v>
      </c>
      <c r="E7" t="s">
        <v>310</v>
      </c>
      <c r="F7">
        <f>2+2</f>
        <v>4</v>
      </c>
      <c r="H7" s="4"/>
    </row>
    <row r="8" spans="1:8" x14ac:dyDescent="0.25">
      <c r="A8">
        <v>2023</v>
      </c>
      <c r="B8">
        <v>8103</v>
      </c>
      <c r="C8" t="s">
        <v>52</v>
      </c>
      <c r="D8">
        <f>29+20+79</f>
        <v>128</v>
      </c>
      <c r="E8" t="s">
        <v>115</v>
      </c>
      <c r="F8">
        <v>3</v>
      </c>
      <c r="H8" s="4"/>
    </row>
    <row r="9" spans="1:8" x14ac:dyDescent="0.25">
      <c r="A9">
        <v>2023</v>
      </c>
      <c r="B9">
        <v>8020</v>
      </c>
      <c r="C9" t="s">
        <v>2</v>
      </c>
      <c r="D9" s="2">
        <f>30+28+36</f>
        <v>94</v>
      </c>
      <c r="E9" t="s">
        <v>314</v>
      </c>
      <c r="F9">
        <v>3</v>
      </c>
      <c r="H9" s="4"/>
    </row>
    <row r="10" spans="1:8" x14ac:dyDescent="0.25">
      <c r="A10">
        <v>2023</v>
      </c>
      <c r="B10">
        <v>8144</v>
      </c>
      <c r="C10" t="s">
        <v>259</v>
      </c>
      <c r="D10" s="2">
        <f>30+32+28</f>
        <v>90</v>
      </c>
      <c r="E10" t="s">
        <v>260</v>
      </c>
      <c r="F10">
        <v>3</v>
      </c>
      <c r="H10" s="4"/>
    </row>
    <row r="11" spans="1:8" x14ac:dyDescent="0.25">
      <c r="A11">
        <v>2023</v>
      </c>
      <c r="B11">
        <v>8045</v>
      </c>
      <c r="C11" t="s">
        <v>251</v>
      </c>
      <c r="D11" s="2">
        <f>30+25+34</f>
        <v>89</v>
      </c>
      <c r="E11" s="1" t="s">
        <v>252</v>
      </c>
      <c r="F11">
        <f>2+1</f>
        <v>3</v>
      </c>
      <c r="H11" s="4"/>
    </row>
    <row r="12" spans="1:8" x14ac:dyDescent="0.25">
      <c r="A12">
        <v>2023</v>
      </c>
      <c r="B12">
        <v>8160</v>
      </c>
      <c r="C12" t="s">
        <v>32</v>
      </c>
      <c r="D12">
        <f>29+26+27</f>
        <v>82</v>
      </c>
      <c r="E12" t="s">
        <v>253</v>
      </c>
      <c r="F12">
        <v>3</v>
      </c>
      <c r="H12" s="4"/>
    </row>
    <row r="13" spans="1:8" x14ac:dyDescent="0.25">
      <c r="A13">
        <v>2023</v>
      </c>
      <c r="B13">
        <v>8020</v>
      </c>
      <c r="C13" t="s">
        <v>2</v>
      </c>
      <c r="D13" s="2">
        <f>27+28+26</f>
        <v>81</v>
      </c>
      <c r="E13" t="s">
        <v>254</v>
      </c>
      <c r="F13">
        <v>3</v>
      </c>
      <c r="H13" s="4"/>
    </row>
    <row r="14" spans="1:8" x14ac:dyDescent="0.25">
      <c r="A14">
        <v>2023</v>
      </c>
      <c r="B14">
        <v>8212</v>
      </c>
      <c r="C14" t="s">
        <v>257</v>
      </c>
      <c r="D14" s="2">
        <f>22+23+33</f>
        <v>78</v>
      </c>
      <c r="E14" t="s">
        <v>258</v>
      </c>
      <c r="F14">
        <f>3</f>
        <v>3</v>
      </c>
      <c r="H14" s="4"/>
    </row>
    <row r="15" spans="1:8" x14ac:dyDescent="0.25">
      <c r="A15">
        <v>2023</v>
      </c>
      <c r="B15">
        <v>8580</v>
      </c>
      <c r="C15" t="s">
        <v>4</v>
      </c>
      <c r="D15">
        <f>20+20+36</f>
        <v>76</v>
      </c>
      <c r="E15" t="s">
        <v>157</v>
      </c>
      <c r="F15">
        <f>2+1</f>
        <v>3</v>
      </c>
      <c r="H15" s="4"/>
    </row>
    <row r="16" spans="1:8" x14ac:dyDescent="0.25">
      <c r="A16">
        <v>2023</v>
      </c>
      <c r="B16">
        <v>8253</v>
      </c>
      <c r="C16" t="s">
        <v>236</v>
      </c>
      <c r="D16" s="2">
        <v>71</v>
      </c>
      <c r="E16" s="5" t="s">
        <v>270</v>
      </c>
      <c r="F16">
        <v>3</v>
      </c>
      <c r="H16" s="4"/>
    </row>
    <row r="17" spans="1:8" x14ac:dyDescent="0.25">
      <c r="A17">
        <v>2023</v>
      </c>
      <c r="B17">
        <v>8160</v>
      </c>
      <c r="C17" t="s">
        <v>32</v>
      </c>
      <c r="D17">
        <f>22+24+25</f>
        <v>71</v>
      </c>
      <c r="E17" t="s">
        <v>274</v>
      </c>
      <c r="F17">
        <f>1+2</f>
        <v>3</v>
      </c>
      <c r="H17" s="4"/>
    </row>
    <row r="18" spans="1:8" x14ac:dyDescent="0.25">
      <c r="A18">
        <v>2023</v>
      </c>
      <c r="B18">
        <v>8401</v>
      </c>
      <c r="C18" t="s">
        <v>292</v>
      </c>
      <c r="D18" s="2">
        <f>23+22+24</f>
        <v>69</v>
      </c>
      <c r="E18" t="s">
        <v>293</v>
      </c>
      <c r="F18">
        <f>2+1</f>
        <v>3</v>
      </c>
      <c r="H18" s="4"/>
    </row>
    <row r="19" spans="1:8" x14ac:dyDescent="0.25">
      <c r="A19">
        <v>2023</v>
      </c>
      <c r="B19">
        <v>8073</v>
      </c>
      <c r="C19" t="s">
        <v>39</v>
      </c>
      <c r="D19" s="2">
        <f>21+22+22</f>
        <v>65</v>
      </c>
      <c r="E19" t="s">
        <v>291</v>
      </c>
      <c r="F19">
        <f>2+1</f>
        <v>3</v>
      </c>
      <c r="H19" s="4"/>
    </row>
    <row r="20" spans="1:8" x14ac:dyDescent="0.25">
      <c r="A20">
        <v>2023</v>
      </c>
      <c r="B20">
        <v>8662</v>
      </c>
      <c r="C20" t="s">
        <v>301</v>
      </c>
      <c r="D20" s="2">
        <f>18+20+22</f>
        <v>60</v>
      </c>
      <c r="E20" t="s">
        <v>302</v>
      </c>
      <c r="F20">
        <f>1+1+1</f>
        <v>3</v>
      </c>
      <c r="H20" s="4"/>
    </row>
    <row r="21" spans="1:8" x14ac:dyDescent="0.25">
      <c r="A21">
        <v>2023</v>
      </c>
      <c r="B21">
        <v>8045</v>
      </c>
      <c r="C21" t="s">
        <v>251</v>
      </c>
      <c r="D21" s="2">
        <f>22+16+17</f>
        <v>55</v>
      </c>
      <c r="E21" t="s">
        <v>220</v>
      </c>
      <c r="F21">
        <f>1+1+1</f>
        <v>3</v>
      </c>
      <c r="H21" s="4"/>
    </row>
    <row r="22" spans="1:8" x14ac:dyDescent="0.25">
      <c r="A22">
        <v>2023</v>
      </c>
      <c r="B22">
        <v>8103</v>
      </c>
      <c r="C22" t="s">
        <v>273</v>
      </c>
      <c r="D22" s="2">
        <v>200</v>
      </c>
      <c r="E22" t="s">
        <v>203</v>
      </c>
      <c r="F22">
        <v>2</v>
      </c>
      <c r="H22" s="4"/>
    </row>
    <row r="23" spans="1:8" x14ac:dyDescent="0.25">
      <c r="A23">
        <v>2023</v>
      </c>
      <c r="B23">
        <v>8250</v>
      </c>
      <c r="C23" t="s">
        <v>48</v>
      </c>
      <c r="D23">
        <f>47+40</f>
        <v>87</v>
      </c>
      <c r="E23" t="s">
        <v>106</v>
      </c>
      <c r="F23">
        <v>2</v>
      </c>
      <c r="H23" s="4"/>
    </row>
    <row r="24" spans="1:8" x14ac:dyDescent="0.25">
      <c r="A24">
        <v>2023</v>
      </c>
      <c r="B24">
        <v>8142</v>
      </c>
      <c r="C24" t="s">
        <v>255</v>
      </c>
      <c r="D24" s="2">
        <f>29+36</f>
        <v>65</v>
      </c>
      <c r="E24" t="s">
        <v>256</v>
      </c>
      <c r="F24">
        <v>2</v>
      </c>
      <c r="H24" s="4"/>
    </row>
    <row r="25" spans="1:8" x14ac:dyDescent="0.25">
      <c r="A25">
        <v>2023</v>
      </c>
      <c r="B25">
        <v>8330</v>
      </c>
      <c r="C25" t="s">
        <v>57</v>
      </c>
      <c r="D25" s="2">
        <f>23+35</f>
        <v>58</v>
      </c>
      <c r="E25" t="s">
        <v>238</v>
      </c>
      <c r="F25">
        <v>2</v>
      </c>
      <c r="H25" s="4"/>
    </row>
    <row r="26" spans="1:8" x14ac:dyDescent="0.25">
      <c r="A26">
        <v>2023</v>
      </c>
      <c r="B26">
        <v>8160</v>
      </c>
      <c r="C26" t="s">
        <v>32</v>
      </c>
      <c r="D26" s="2">
        <f>30+27</f>
        <v>57</v>
      </c>
      <c r="E26" s="1" t="s">
        <v>266</v>
      </c>
      <c r="F26">
        <v>2</v>
      </c>
      <c r="H26" s="4"/>
    </row>
    <row r="27" spans="1:8" x14ac:dyDescent="0.25">
      <c r="A27">
        <v>2023</v>
      </c>
      <c r="B27">
        <v>8600</v>
      </c>
      <c r="C27" t="s">
        <v>54</v>
      </c>
      <c r="D27" s="2">
        <v>56</v>
      </c>
      <c r="E27" t="s">
        <v>239</v>
      </c>
      <c r="F27">
        <v>2</v>
      </c>
      <c r="H27" s="4"/>
    </row>
    <row r="28" spans="1:8" x14ac:dyDescent="0.25">
      <c r="A28">
        <v>2023</v>
      </c>
      <c r="B28">
        <v>8010</v>
      </c>
      <c r="C28" t="s">
        <v>2</v>
      </c>
      <c r="D28" s="2">
        <v>54</v>
      </c>
      <c r="E28" t="s">
        <v>242</v>
      </c>
      <c r="F28">
        <v>2</v>
      </c>
      <c r="H28" s="4"/>
    </row>
    <row r="29" spans="1:8" x14ac:dyDescent="0.25">
      <c r="A29">
        <v>2023</v>
      </c>
      <c r="B29">
        <v>8605</v>
      </c>
      <c r="C29" t="s">
        <v>25</v>
      </c>
      <c r="D29" s="2">
        <v>53</v>
      </c>
      <c r="E29" t="s">
        <v>233</v>
      </c>
      <c r="F29">
        <v>2</v>
      </c>
      <c r="H29" s="4"/>
    </row>
    <row r="30" spans="1:8" x14ac:dyDescent="0.25">
      <c r="A30">
        <v>2023</v>
      </c>
      <c r="B30">
        <v>8020</v>
      </c>
      <c r="C30" t="s">
        <v>2</v>
      </c>
      <c r="D30" s="2">
        <f>22+30</f>
        <v>52</v>
      </c>
      <c r="E30" t="s">
        <v>217</v>
      </c>
      <c r="F30">
        <v>2</v>
      </c>
      <c r="H30" s="4"/>
    </row>
    <row r="31" spans="1:8" x14ac:dyDescent="0.25">
      <c r="A31">
        <v>2023</v>
      </c>
      <c r="B31">
        <v>8472</v>
      </c>
      <c r="C31" t="s">
        <v>240</v>
      </c>
      <c r="D31" s="2">
        <v>51</v>
      </c>
      <c r="E31" t="s">
        <v>241</v>
      </c>
      <c r="F31">
        <v>2</v>
      </c>
      <c r="H31" s="4"/>
    </row>
    <row r="32" spans="1:8" x14ac:dyDescent="0.25">
      <c r="A32">
        <v>2023</v>
      </c>
      <c r="B32">
        <v>8280</v>
      </c>
      <c r="C32" t="s">
        <v>35</v>
      </c>
      <c r="D32" s="2">
        <v>49</v>
      </c>
      <c r="E32" t="s">
        <v>231</v>
      </c>
      <c r="F32">
        <v>2</v>
      </c>
      <c r="H32" s="4"/>
    </row>
    <row r="33" spans="1:8" x14ac:dyDescent="0.25">
      <c r="A33">
        <v>2023</v>
      </c>
      <c r="B33">
        <v>8605</v>
      </c>
      <c r="C33" t="s">
        <v>25</v>
      </c>
      <c r="D33" s="2">
        <v>49</v>
      </c>
      <c r="E33" t="s">
        <v>235</v>
      </c>
      <c r="F33">
        <v>2</v>
      </c>
      <c r="H33" s="4"/>
    </row>
    <row r="34" spans="1:8" x14ac:dyDescent="0.25">
      <c r="A34">
        <v>2023</v>
      </c>
      <c r="B34">
        <v>8580</v>
      </c>
      <c r="C34" t="s">
        <v>4</v>
      </c>
      <c r="D34">
        <f>25+23</f>
        <v>48</v>
      </c>
      <c r="E34" s="1" t="s">
        <v>158</v>
      </c>
      <c r="F34">
        <v>2</v>
      </c>
      <c r="H34" s="4"/>
    </row>
    <row r="35" spans="1:8" x14ac:dyDescent="0.25">
      <c r="A35">
        <v>2023</v>
      </c>
      <c r="B35">
        <v>8570</v>
      </c>
      <c r="C35" t="s">
        <v>7</v>
      </c>
      <c r="D35" s="2">
        <v>48</v>
      </c>
      <c r="E35" t="s">
        <v>244</v>
      </c>
      <c r="F35">
        <v>2</v>
      </c>
      <c r="H35" s="4"/>
    </row>
    <row r="36" spans="1:8" x14ac:dyDescent="0.25">
      <c r="A36">
        <v>2023</v>
      </c>
      <c r="B36">
        <v>8010</v>
      </c>
      <c r="C36" t="s">
        <v>2</v>
      </c>
      <c r="D36" s="2">
        <f>23+22</f>
        <v>45</v>
      </c>
      <c r="E36" t="s">
        <v>196</v>
      </c>
      <c r="F36">
        <v>2</v>
      </c>
      <c r="H36" s="4"/>
    </row>
    <row r="37" spans="1:8" x14ac:dyDescent="0.25">
      <c r="A37">
        <v>2023</v>
      </c>
      <c r="B37">
        <v>8010</v>
      </c>
      <c r="C37" t="s">
        <v>2</v>
      </c>
      <c r="D37" s="2">
        <f>22+23</f>
        <v>45</v>
      </c>
      <c r="E37" t="s">
        <v>288</v>
      </c>
      <c r="F37">
        <f>2</f>
        <v>2</v>
      </c>
      <c r="H37" s="4"/>
    </row>
    <row r="38" spans="1:8" x14ac:dyDescent="0.25">
      <c r="A38">
        <v>2023</v>
      </c>
      <c r="B38">
        <v>8020</v>
      </c>
      <c r="C38" t="s">
        <v>2</v>
      </c>
      <c r="D38" s="2">
        <f>20+25</f>
        <v>45</v>
      </c>
      <c r="E38" t="s">
        <v>218</v>
      </c>
      <c r="F38">
        <v>2</v>
      </c>
      <c r="H38" s="4"/>
    </row>
    <row r="39" spans="1:8" x14ac:dyDescent="0.25">
      <c r="A39">
        <v>2023</v>
      </c>
      <c r="B39">
        <v>8052</v>
      </c>
      <c r="C39" t="s">
        <v>215</v>
      </c>
      <c r="D39" s="2">
        <f>23+22</f>
        <v>45</v>
      </c>
      <c r="E39" t="s">
        <v>216</v>
      </c>
      <c r="F39">
        <v>2</v>
      </c>
      <c r="H39" s="4"/>
    </row>
    <row r="40" spans="1:8" x14ac:dyDescent="0.25">
      <c r="A40">
        <v>2023</v>
      </c>
      <c r="B40">
        <v>8271</v>
      </c>
      <c r="C40" t="s">
        <v>6</v>
      </c>
      <c r="D40">
        <v>44</v>
      </c>
      <c r="E40" t="s">
        <v>69</v>
      </c>
      <c r="F40">
        <v>2</v>
      </c>
      <c r="H40" s="4"/>
    </row>
    <row r="41" spans="1:8" x14ac:dyDescent="0.25">
      <c r="A41">
        <v>2023</v>
      </c>
      <c r="B41">
        <v>8321</v>
      </c>
      <c r="C41" t="s">
        <v>29</v>
      </c>
      <c r="D41">
        <v>44</v>
      </c>
      <c r="E41" t="s">
        <v>108</v>
      </c>
      <c r="F41">
        <v>2</v>
      </c>
      <c r="H41" s="4"/>
    </row>
    <row r="42" spans="1:8" x14ac:dyDescent="0.25">
      <c r="A42">
        <v>2023</v>
      </c>
      <c r="B42">
        <v>8605</v>
      </c>
      <c r="C42" t="s">
        <v>25</v>
      </c>
      <c r="D42">
        <v>43</v>
      </c>
      <c r="E42" t="s">
        <v>234</v>
      </c>
      <c r="F42">
        <v>2</v>
      </c>
      <c r="H42" s="4"/>
    </row>
    <row r="43" spans="1:8" x14ac:dyDescent="0.25">
      <c r="A43">
        <v>2023</v>
      </c>
      <c r="B43">
        <v>8934</v>
      </c>
      <c r="C43" t="s">
        <v>248</v>
      </c>
      <c r="D43" s="2">
        <f>25+16</f>
        <v>41</v>
      </c>
      <c r="E43" t="s">
        <v>250</v>
      </c>
      <c r="F43">
        <v>2</v>
      </c>
      <c r="H43" s="4"/>
    </row>
    <row r="44" spans="1:8" x14ac:dyDescent="0.25">
      <c r="A44">
        <v>2023</v>
      </c>
      <c r="B44">
        <v>8600</v>
      </c>
      <c r="C44" t="s">
        <v>54</v>
      </c>
      <c r="D44" s="2">
        <f>18+22</f>
        <v>40</v>
      </c>
      <c r="E44" t="s">
        <v>211</v>
      </c>
      <c r="F44">
        <v>2</v>
      </c>
      <c r="H44" s="4"/>
    </row>
    <row r="45" spans="1:8" x14ac:dyDescent="0.25">
      <c r="A45">
        <v>2023</v>
      </c>
      <c r="B45">
        <v>8020</v>
      </c>
      <c r="C45" t="s">
        <v>2</v>
      </c>
      <c r="D45" s="2">
        <f>20+20</f>
        <v>40</v>
      </c>
      <c r="E45" t="s">
        <v>118</v>
      </c>
      <c r="F45">
        <f>1+1</f>
        <v>2</v>
      </c>
      <c r="H45" s="4"/>
    </row>
    <row r="46" spans="1:8" x14ac:dyDescent="0.25">
      <c r="A46">
        <v>2023</v>
      </c>
      <c r="B46">
        <v>8044</v>
      </c>
      <c r="C46" t="s">
        <v>280</v>
      </c>
      <c r="D46" s="2">
        <f>20+20</f>
        <v>40</v>
      </c>
      <c r="E46" t="s">
        <v>281</v>
      </c>
      <c r="F46">
        <f>1+1</f>
        <v>2</v>
      </c>
      <c r="H46" s="4"/>
    </row>
    <row r="47" spans="1:8" x14ac:dyDescent="0.25">
      <c r="A47">
        <v>2023</v>
      </c>
      <c r="B47">
        <v>8600</v>
      </c>
      <c r="C47" t="s">
        <v>54</v>
      </c>
      <c r="D47" s="2">
        <f>15+24</f>
        <v>39</v>
      </c>
      <c r="E47" t="s">
        <v>224</v>
      </c>
      <c r="F47">
        <v>2</v>
      </c>
      <c r="H47" s="4"/>
    </row>
    <row r="48" spans="1:8" x14ac:dyDescent="0.25">
      <c r="A48">
        <v>2023</v>
      </c>
      <c r="B48">
        <v>8010</v>
      </c>
      <c r="C48" t="s">
        <v>2</v>
      </c>
      <c r="D48" s="2">
        <f>17+20</f>
        <v>37</v>
      </c>
      <c r="E48" t="s">
        <v>225</v>
      </c>
      <c r="F48">
        <f>1+1</f>
        <v>2</v>
      </c>
      <c r="H48" s="4"/>
    </row>
    <row r="49" spans="1:8" x14ac:dyDescent="0.25">
      <c r="A49">
        <v>2023</v>
      </c>
      <c r="B49">
        <v>8230</v>
      </c>
      <c r="C49" t="s">
        <v>5</v>
      </c>
      <c r="D49" s="2">
        <f>22+14</f>
        <v>36</v>
      </c>
      <c r="E49" t="s">
        <v>289</v>
      </c>
      <c r="F49">
        <f>2</f>
        <v>2</v>
      </c>
      <c r="H49" s="4"/>
    </row>
    <row r="50" spans="1:8" x14ac:dyDescent="0.25">
      <c r="A50">
        <v>2023</v>
      </c>
      <c r="B50">
        <v>8580</v>
      </c>
      <c r="C50" t="s">
        <v>4</v>
      </c>
      <c r="D50" s="2">
        <v>36</v>
      </c>
      <c r="E50" t="s">
        <v>245</v>
      </c>
      <c r="F50">
        <v>2</v>
      </c>
      <c r="H50" s="4"/>
    </row>
    <row r="51" spans="1:8" x14ac:dyDescent="0.25">
      <c r="A51">
        <v>2023</v>
      </c>
      <c r="B51">
        <v>8181</v>
      </c>
      <c r="C51" t="s">
        <v>8</v>
      </c>
      <c r="D51">
        <f>15+21</f>
        <v>36</v>
      </c>
      <c r="E51" t="s">
        <v>64</v>
      </c>
      <c r="F51">
        <f>1+1</f>
        <v>2</v>
      </c>
      <c r="H51" s="4"/>
    </row>
    <row r="52" spans="1:8" x14ac:dyDescent="0.25">
      <c r="A52">
        <v>2023</v>
      </c>
      <c r="B52">
        <v>8010</v>
      </c>
      <c r="C52" t="s">
        <v>2</v>
      </c>
      <c r="D52" s="2">
        <f>17+16</f>
        <v>33</v>
      </c>
      <c r="E52" t="s">
        <v>193</v>
      </c>
      <c r="F52">
        <v>2</v>
      </c>
      <c r="H52" s="4"/>
    </row>
    <row r="53" spans="1:8" x14ac:dyDescent="0.25">
      <c r="A53">
        <v>2023</v>
      </c>
      <c r="B53">
        <v>8010</v>
      </c>
      <c r="C53" t="s">
        <v>2</v>
      </c>
      <c r="D53">
        <f>15+17</f>
        <v>32</v>
      </c>
      <c r="E53" t="s">
        <v>223</v>
      </c>
      <c r="F53">
        <v>2</v>
      </c>
      <c r="H53" s="4"/>
    </row>
    <row r="54" spans="1:8" x14ac:dyDescent="0.25">
      <c r="A54">
        <v>2023</v>
      </c>
      <c r="B54">
        <v>8430</v>
      </c>
      <c r="C54" t="s">
        <v>44</v>
      </c>
      <c r="D54" s="2">
        <f>16+15</f>
        <v>31</v>
      </c>
      <c r="E54" t="s">
        <v>287</v>
      </c>
      <c r="F54">
        <f>2</f>
        <v>2</v>
      </c>
      <c r="H54" s="4"/>
    </row>
    <row r="55" spans="1:8" x14ac:dyDescent="0.25">
      <c r="A55">
        <v>2023</v>
      </c>
      <c r="B55">
        <v>8434</v>
      </c>
      <c r="C55" t="s">
        <v>319</v>
      </c>
      <c r="D55" s="2">
        <v>31</v>
      </c>
      <c r="E55" t="s">
        <v>320</v>
      </c>
      <c r="F55">
        <v>2</v>
      </c>
      <c r="H55" s="4"/>
    </row>
    <row r="56" spans="1:8" x14ac:dyDescent="0.25">
      <c r="A56">
        <v>2023</v>
      </c>
      <c r="B56">
        <v>8572</v>
      </c>
      <c r="C56" t="s">
        <v>201</v>
      </c>
      <c r="D56" s="2">
        <v>30</v>
      </c>
      <c r="E56" t="s">
        <v>202</v>
      </c>
      <c r="F56">
        <v>2</v>
      </c>
      <c r="H56" s="4"/>
    </row>
    <row r="57" spans="1:8" x14ac:dyDescent="0.25">
      <c r="A57">
        <v>2023</v>
      </c>
      <c r="B57">
        <v>8071</v>
      </c>
      <c r="C57" t="s">
        <v>278</v>
      </c>
      <c r="D57" s="2">
        <f>15+15</f>
        <v>30</v>
      </c>
      <c r="E57" t="s">
        <v>279</v>
      </c>
      <c r="F57">
        <f>1+1</f>
        <v>2</v>
      </c>
      <c r="H57" s="4"/>
    </row>
    <row r="58" spans="1:8" x14ac:dyDescent="0.25">
      <c r="A58">
        <v>2023</v>
      </c>
      <c r="B58">
        <v>8010</v>
      </c>
      <c r="C58" t="s">
        <v>2</v>
      </c>
      <c r="D58">
        <f>15+15</f>
        <v>30</v>
      </c>
      <c r="E58" t="s">
        <v>120</v>
      </c>
      <c r="F58">
        <f>1+1</f>
        <v>2</v>
      </c>
      <c r="H58" s="4"/>
    </row>
    <row r="59" spans="1:8" x14ac:dyDescent="0.25">
      <c r="A59">
        <v>2023</v>
      </c>
      <c r="B59">
        <v>8113</v>
      </c>
      <c r="C59" t="s">
        <v>312</v>
      </c>
      <c r="D59" s="2">
        <v>89</v>
      </c>
      <c r="E59" t="s">
        <v>313</v>
      </c>
      <c r="F59">
        <v>1</v>
      </c>
      <c r="H59" s="4"/>
    </row>
    <row r="60" spans="1:8" x14ac:dyDescent="0.25">
      <c r="A60">
        <v>2023</v>
      </c>
      <c r="B60">
        <v>8051</v>
      </c>
      <c r="C60" t="s">
        <v>2</v>
      </c>
      <c r="D60" s="2">
        <v>81</v>
      </c>
      <c r="E60" t="s">
        <v>316</v>
      </c>
      <c r="F60">
        <v>1</v>
      </c>
      <c r="H60" s="4"/>
    </row>
    <row r="61" spans="1:8" x14ac:dyDescent="0.25">
      <c r="A61">
        <v>2023</v>
      </c>
      <c r="B61">
        <v>8252</v>
      </c>
      <c r="C61" t="s">
        <v>263</v>
      </c>
      <c r="D61" s="2">
        <v>60</v>
      </c>
      <c r="E61" t="s">
        <v>264</v>
      </c>
      <c r="F61">
        <v>1</v>
      </c>
      <c r="H61" s="4"/>
    </row>
    <row r="62" spans="1:8" x14ac:dyDescent="0.25">
      <c r="A62">
        <v>2023</v>
      </c>
      <c r="B62">
        <v>8911</v>
      </c>
      <c r="C62" t="s">
        <v>51</v>
      </c>
      <c r="D62">
        <v>57</v>
      </c>
      <c r="E62" t="s">
        <v>117</v>
      </c>
      <c r="F62">
        <v>1</v>
      </c>
      <c r="H62" s="4"/>
    </row>
    <row r="63" spans="1:8" x14ac:dyDescent="0.25">
      <c r="A63" s="4">
        <v>2023</v>
      </c>
      <c r="B63" s="4">
        <v>8010</v>
      </c>
      <c r="C63" s="4" t="s">
        <v>2</v>
      </c>
      <c r="D63" s="6">
        <v>52</v>
      </c>
      <c r="E63" s="4" t="s">
        <v>318</v>
      </c>
      <c r="F63" s="4">
        <v>1</v>
      </c>
      <c r="H63" s="4"/>
    </row>
    <row r="64" spans="1:8" x14ac:dyDescent="0.25">
      <c r="A64">
        <v>2023</v>
      </c>
      <c r="B64">
        <v>8073</v>
      </c>
      <c r="C64" t="s">
        <v>39</v>
      </c>
      <c r="D64" s="2">
        <v>47</v>
      </c>
      <c r="E64" t="s">
        <v>180</v>
      </c>
      <c r="F64">
        <v>1</v>
      </c>
      <c r="H64" s="4"/>
    </row>
    <row r="65" spans="1:8" x14ac:dyDescent="0.25">
      <c r="A65">
        <v>2023</v>
      </c>
      <c r="B65">
        <v>8010</v>
      </c>
      <c r="C65" t="s">
        <v>2</v>
      </c>
      <c r="D65" s="2">
        <v>46</v>
      </c>
      <c r="E65" t="s">
        <v>208</v>
      </c>
      <c r="F65">
        <v>1</v>
      </c>
      <c r="H65" s="4"/>
    </row>
    <row r="66" spans="1:8" x14ac:dyDescent="0.25">
      <c r="A66">
        <v>2023</v>
      </c>
      <c r="B66">
        <v>8054</v>
      </c>
      <c r="C66" t="s">
        <v>18</v>
      </c>
      <c r="D66" s="2">
        <v>46</v>
      </c>
      <c r="E66" t="s">
        <v>181</v>
      </c>
      <c r="F66">
        <v>1</v>
      </c>
      <c r="H66" s="4"/>
    </row>
    <row r="67" spans="1:8" x14ac:dyDescent="0.25">
      <c r="A67">
        <v>2023</v>
      </c>
      <c r="B67">
        <v>8051</v>
      </c>
      <c r="C67" t="s">
        <v>2</v>
      </c>
      <c r="D67" s="2">
        <v>44</v>
      </c>
      <c r="E67" t="s">
        <v>317</v>
      </c>
      <c r="F67">
        <v>1</v>
      </c>
      <c r="H67" s="4"/>
    </row>
    <row r="68" spans="1:8" x14ac:dyDescent="0.25">
      <c r="A68" s="4">
        <v>2023</v>
      </c>
      <c r="B68" s="4">
        <v>8010</v>
      </c>
      <c r="C68" s="4" t="s">
        <v>2</v>
      </c>
      <c r="D68" s="6">
        <v>40</v>
      </c>
      <c r="E68" s="4" t="s">
        <v>296</v>
      </c>
      <c r="F68" s="4">
        <v>1</v>
      </c>
      <c r="H68" s="4"/>
    </row>
    <row r="69" spans="1:8" x14ac:dyDescent="0.25">
      <c r="A69">
        <v>2023</v>
      </c>
      <c r="B69">
        <v>8663</v>
      </c>
      <c r="C69" t="s">
        <v>307</v>
      </c>
      <c r="D69" s="2">
        <v>40</v>
      </c>
      <c r="E69" t="s">
        <v>308</v>
      </c>
      <c r="F69">
        <v>1</v>
      </c>
      <c r="H69" s="4"/>
    </row>
    <row r="70" spans="1:8" x14ac:dyDescent="0.25">
      <c r="A70">
        <v>2023</v>
      </c>
      <c r="B70">
        <v>8020</v>
      </c>
      <c r="C70" t="s">
        <v>2</v>
      </c>
      <c r="D70" s="2">
        <v>35</v>
      </c>
      <c r="E70" t="s">
        <v>246</v>
      </c>
      <c r="F70">
        <v>1</v>
      </c>
      <c r="H70" s="4"/>
    </row>
    <row r="71" spans="1:8" x14ac:dyDescent="0.25">
      <c r="A71">
        <v>2023</v>
      </c>
      <c r="B71">
        <v>8043</v>
      </c>
      <c r="C71" t="s">
        <v>2</v>
      </c>
      <c r="D71" s="2">
        <v>35</v>
      </c>
      <c r="E71" t="s">
        <v>214</v>
      </c>
      <c r="F71">
        <v>1</v>
      </c>
      <c r="H71" s="4"/>
    </row>
    <row r="72" spans="1:8" x14ac:dyDescent="0.25">
      <c r="A72">
        <v>2023</v>
      </c>
      <c r="B72">
        <v>8552</v>
      </c>
      <c r="C72" t="s">
        <v>38</v>
      </c>
      <c r="D72" s="2">
        <v>34</v>
      </c>
      <c r="E72" t="s">
        <v>276</v>
      </c>
      <c r="F72">
        <v>1</v>
      </c>
      <c r="H72" s="4"/>
    </row>
    <row r="73" spans="1:8" x14ac:dyDescent="0.25">
      <c r="A73">
        <v>2023</v>
      </c>
      <c r="B73">
        <v>8530</v>
      </c>
      <c r="C73" t="s">
        <v>40</v>
      </c>
      <c r="D73" s="2">
        <v>29</v>
      </c>
      <c r="E73" t="s">
        <v>243</v>
      </c>
      <c r="F73">
        <v>1</v>
      </c>
      <c r="H73" s="4"/>
    </row>
    <row r="74" spans="1:8" x14ac:dyDescent="0.25">
      <c r="A74">
        <v>2023</v>
      </c>
      <c r="B74">
        <v>8522</v>
      </c>
      <c r="C74" t="s">
        <v>212</v>
      </c>
      <c r="D74" s="2">
        <v>29</v>
      </c>
      <c r="E74" t="s">
        <v>213</v>
      </c>
      <c r="F74">
        <v>1</v>
      </c>
      <c r="H74" s="4"/>
    </row>
    <row r="75" spans="1:8" x14ac:dyDescent="0.25">
      <c r="A75">
        <v>2023</v>
      </c>
      <c r="B75">
        <v>8452</v>
      </c>
      <c r="C75" t="s">
        <v>321</v>
      </c>
      <c r="D75" s="2">
        <v>27</v>
      </c>
      <c r="E75" t="s">
        <v>322</v>
      </c>
      <c r="F75">
        <v>1</v>
      </c>
      <c r="H75" s="4"/>
    </row>
    <row r="76" spans="1:8" x14ac:dyDescent="0.25">
      <c r="A76">
        <v>2023</v>
      </c>
      <c r="B76">
        <v>8354</v>
      </c>
      <c r="C76" t="s">
        <v>229</v>
      </c>
      <c r="D76" s="2">
        <v>27</v>
      </c>
      <c r="E76" t="s">
        <v>230</v>
      </c>
      <c r="F76">
        <v>1</v>
      </c>
      <c r="H76" s="4"/>
    </row>
    <row r="77" spans="1:8" x14ac:dyDescent="0.25">
      <c r="A77">
        <v>2023</v>
      </c>
      <c r="B77">
        <v>8143</v>
      </c>
      <c r="C77" t="s">
        <v>46</v>
      </c>
      <c r="D77" s="2">
        <v>26</v>
      </c>
      <c r="E77" t="s">
        <v>188</v>
      </c>
      <c r="F77">
        <v>1</v>
      </c>
      <c r="H77" s="4"/>
    </row>
    <row r="78" spans="1:8" x14ac:dyDescent="0.25">
      <c r="A78">
        <v>2023</v>
      </c>
      <c r="B78">
        <v>8103</v>
      </c>
      <c r="C78" t="s">
        <v>273</v>
      </c>
      <c r="D78" s="2">
        <v>25</v>
      </c>
      <c r="E78" t="s">
        <v>232</v>
      </c>
      <c r="F78">
        <v>1</v>
      </c>
      <c r="H78" s="4"/>
    </row>
    <row r="79" spans="1:8" x14ac:dyDescent="0.25">
      <c r="A79">
        <v>2023</v>
      </c>
      <c r="B79">
        <v>8020</v>
      </c>
      <c r="C79" t="s">
        <v>2</v>
      </c>
      <c r="D79" s="2">
        <v>25</v>
      </c>
      <c r="E79" t="s">
        <v>261</v>
      </c>
      <c r="F79">
        <v>1</v>
      </c>
      <c r="H79" s="4"/>
    </row>
    <row r="80" spans="1:8" x14ac:dyDescent="0.25">
      <c r="A80">
        <v>2023</v>
      </c>
      <c r="B80">
        <v>8234</v>
      </c>
      <c r="C80" t="s">
        <v>19</v>
      </c>
      <c r="D80">
        <f>25</f>
        <v>25</v>
      </c>
      <c r="E80" s="1" t="s">
        <v>275</v>
      </c>
      <c r="F80">
        <v>1</v>
      </c>
      <c r="H80" s="4"/>
    </row>
    <row r="81" spans="1:8" x14ac:dyDescent="0.25">
      <c r="A81">
        <v>2023</v>
      </c>
      <c r="B81">
        <v>8160</v>
      </c>
      <c r="C81" t="s">
        <v>32</v>
      </c>
      <c r="D81" s="2">
        <v>25</v>
      </c>
      <c r="E81" t="s">
        <v>247</v>
      </c>
      <c r="F81">
        <v>1</v>
      </c>
      <c r="H81" s="4"/>
    </row>
    <row r="82" spans="1:8" x14ac:dyDescent="0.25">
      <c r="A82">
        <v>2023</v>
      </c>
      <c r="B82">
        <v>8020</v>
      </c>
      <c r="C82" t="s">
        <v>2</v>
      </c>
      <c r="D82">
        <v>24</v>
      </c>
      <c r="E82" t="s">
        <v>134</v>
      </c>
      <c r="F82">
        <v>1</v>
      </c>
      <c r="H82" s="4"/>
    </row>
    <row r="83" spans="1:8" x14ac:dyDescent="0.25">
      <c r="A83">
        <v>2023</v>
      </c>
      <c r="B83">
        <v>8047</v>
      </c>
      <c r="C83" t="s">
        <v>176</v>
      </c>
      <c r="D83" s="2">
        <v>24</v>
      </c>
      <c r="E83" t="s">
        <v>177</v>
      </c>
      <c r="F83">
        <v>1</v>
      </c>
      <c r="H83" s="4"/>
    </row>
    <row r="84" spans="1:8" x14ac:dyDescent="0.25">
      <c r="A84">
        <v>2023</v>
      </c>
      <c r="B84">
        <v>8075</v>
      </c>
      <c r="C84" t="s">
        <v>55</v>
      </c>
      <c r="D84" s="2">
        <v>24</v>
      </c>
      <c r="E84" t="s">
        <v>294</v>
      </c>
      <c r="F84">
        <v>1</v>
      </c>
      <c r="H84" s="4"/>
    </row>
    <row r="85" spans="1:8" x14ac:dyDescent="0.25">
      <c r="A85">
        <v>2023</v>
      </c>
      <c r="B85">
        <v>8230</v>
      </c>
      <c r="C85" t="s">
        <v>5</v>
      </c>
      <c r="D85" s="2">
        <v>24</v>
      </c>
      <c r="E85" t="s">
        <v>277</v>
      </c>
      <c r="F85">
        <v>1</v>
      </c>
      <c r="H85" s="4"/>
    </row>
    <row r="86" spans="1:8" x14ac:dyDescent="0.25">
      <c r="A86">
        <v>2023</v>
      </c>
      <c r="B86">
        <v>8644</v>
      </c>
      <c r="C86" t="s">
        <v>183</v>
      </c>
      <c r="D86" s="2">
        <v>24</v>
      </c>
      <c r="E86" t="s">
        <v>184</v>
      </c>
      <c r="F86">
        <v>1</v>
      </c>
      <c r="H86" s="4"/>
    </row>
    <row r="87" spans="1:8" x14ac:dyDescent="0.25">
      <c r="A87">
        <v>2023</v>
      </c>
      <c r="B87">
        <v>8680</v>
      </c>
      <c r="C87" t="s">
        <v>284</v>
      </c>
      <c r="D87" s="2">
        <v>24</v>
      </c>
      <c r="E87" t="s">
        <v>285</v>
      </c>
      <c r="F87">
        <v>1</v>
      </c>
      <c r="H87" s="4"/>
    </row>
    <row r="88" spans="1:8" x14ac:dyDescent="0.25">
      <c r="A88">
        <v>2023</v>
      </c>
      <c r="B88">
        <v>8010</v>
      </c>
      <c r="C88" t="s">
        <v>2</v>
      </c>
      <c r="D88">
        <v>23</v>
      </c>
      <c r="E88" t="s">
        <v>128</v>
      </c>
      <c r="F88">
        <v>1</v>
      </c>
      <c r="H88" s="4"/>
    </row>
    <row r="89" spans="1:8" x14ac:dyDescent="0.25">
      <c r="A89">
        <v>2023</v>
      </c>
      <c r="B89">
        <v>8421</v>
      </c>
      <c r="C89" t="s">
        <v>209</v>
      </c>
      <c r="D89" s="2">
        <v>23</v>
      </c>
      <c r="E89" t="s">
        <v>210</v>
      </c>
      <c r="F89">
        <v>1</v>
      </c>
      <c r="H89" s="4"/>
    </row>
    <row r="90" spans="1:8" x14ac:dyDescent="0.25">
      <c r="A90">
        <v>2023</v>
      </c>
      <c r="B90">
        <v>8010</v>
      </c>
      <c r="C90" t="s">
        <v>2</v>
      </c>
      <c r="D90" s="2">
        <v>22</v>
      </c>
      <c r="E90" t="s">
        <v>300</v>
      </c>
      <c r="F90">
        <v>1</v>
      </c>
      <c r="H90" s="4"/>
    </row>
    <row r="91" spans="1:8" x14ac:dyDescent="0.25">
      <c r="A91">
        <v>2023</v>
      </c>
      <c r="B91">
        <v>8020</v>
      </c>
      <c r="C91" t="s">
        <v>2</v>
      </c>
      <c r="D91" s="2">
        <v>22</v>
      </c>
      <c r="E91" t="s">
        <v>138</v>
      </c>
      <c r="F91">
        <v>1</v>
      </c>
      <c r="H91" s="4"/>
    </row>
    <row r="92" spans="1:8" x14ac:dyDescent="0.25">
      <c r="A92">
        <v>2023</v>
      </c>
      <c r="B92">
        <v>8492</v>
      </c>
      <c r="C92" t="s">
        <v>304</v>
      </c>
      <c r="D92" s="2">
        <v>22</v>
      </c>
      <c r="E92" t="s">
        <v>305</v>
      </c>
      <c r="F92">
        <v>1</v>
      </c>
      <c r="H92" s="4"/>
    </row>
    <row r="93" spans="1:8" x14ac:dyDescent="0.25">
      <c r="A93">
        <v>2023</v>
      </c>
      <c r="B93">
        <v>8324</v>
      </c>
      <c r="C93" t="s">
        <v>271</v>
      </c>
      <c r="D93" s="2">
        <v>22</v>
      </c>
      <c r="E93" t="s">
        <v>272</v>
      </c>
      <c r="F93">
        <v>1</v>
      </c>
      <c r="H93" s="4"/>
    </row>
    <row r="94" spans="1:8" x14ac:dyDescent="0.25">
      <c r="A94">
        <v>2023</v>
      </c>
      <c r="B94">
        <v>8020</v>
      </c>
      <c r="C94" t="s">
        <v>2</v>
      </c>
      <c r="D94" s="2">
        <v>21</v>
      </c>
      <c r="E94" t="s">
        <v>299</v>
      </c>
      <c r="F94">
        <v>1</v>
      </c>
      <c r="H94" s="4"/>
    </row>
    <row r="95" spans="1:8" x14ac:dyDescent="0.25">
      <c r="A95">
        <v>2023</v>
      </c>
      <c r="B95">
        <v>8570</v>
      </c>
      <c r="C95" t="s">
        <v>7</v>
      </c>
      <c r="D95">
        <v>21</v>
      </c>
      <c r="E95" t="s">
        <v>155</v>
      </c>
      <c r="F95">
        <v>1</v>
      </c>
      <c r="H95" s="4"/>
    </row>
    <row r="96" spans="1:8" x14ac:dyDescent="0.25">
      <c r="A96">
        <v>2023</v>
      </c>
      <c r="B96">
        <v>8600</v>
      </c>
      <c r="C96" t="s">
        <v>54</v>
      </c>
      <c r="D96" s="2">
        <v>20</v>
      </c>
      <c r="E96" t="s">
        <v>221</v>
      </c>
      <c r="F96">
        <v>1</v>
      </c>
      <c r="H96" s="4"/>
    </row>
    <row r="97" spans="1:8" x14ac:dyDescent="0.25">
      <c r="A97">
        <v>2023</v>
      </c>
      <c r="B97">
        <v>8330</v>
      </c>
      <c r="C97" t="s">
        <v>57</v>
      </c>
      <c r="D97" s="2">
        <v>20</v>
      </c>
      <c r="E97" t="s">
        <v>198</v>
      </c>
      <c r="F97">
        <v>1</v>
      </c>
      <c r="H97" s="4"/>
    </row>
    <row r="98" spans="1:8" x14ac:dyDescent="0.25">
      <c r="A98">
        <v>2023</v>
      </c>
      <c r="B98">
        <v>8010</v>
      </c>
      <c r="C98" t="s">
        <v>2</v>
      </c>
      <c r="D98" s="2">
        <v>20</v>
      </c>
      <c r="E98" t="s">
        <v>118</v>
      </c>
      <c r="F98">
        <v>1</v>
      </c>
      <c r="H98" s="4"/>
    </row>
    <row r="99" spans="1:8" x14ac:dyDescent="0.25">
      <c r="A99">
        <v>2023</v>
      </c>
      <c r="B99">
        <v>8020</v>
      </c>
      <c r="C99" t="s">
        <v>2</v>
      </c>
      <c r="D99" s="2">
        <v>20</v>
      </c>
      <c r="E99" t="s">
        <v>197</v>
      </c>
      <c r="F99">
        <v>1</v>
      </c>
      <c r="H99" s="4"/>
    </row>
    <row r="100" spans="1:8" x14ac:dyDescent="0.25">
      <c r="A100">
        <v>2023</v>
      </c>
      <c r="B100">
        <v>8042</v>
      </c>
      <c r="C100" t="s">
        <v>2</v>
      </c>
      <c r="D100" s="2">
        <v>20</v>
      </c>
      <c r="E100" t="s">
        <v>315</v>
      </c>
      <c r="F100">
        <v>1</v>
      </c>
      <c r="H100" s="4"/>
    </row>
    <row r="101" spans="1:8" x14ac:dyDescent="0.25">
      <c r="A101">
        <v>2023</v>
      </c>
      <c r="B101">
        <v>8230</v>
      </c>
      <c r="C101" t="s">
        <v>5</v>
      </c>
      <c r="D101">
        <v>20</v>
      </c>
      <c r="E101" t="s">
        <v>168</v>
      </c>
      <c r="F101">
        <v>1</v>
      </c>
      <c r="H101" s="4"/>
    </row>
    <row r="102" spans="1:8" x14ac:dyDescent="0.25">
      <c r="A102">
        <v>2023</v>
      </c>
      <c r="B102">
        <v>8435</v>
      </c>
      <c r="C102" t="s">
        <v>297</v>
      </c>
      <c r="D102" s="2">
        <v>20</v>
      </c>
      <c r="E102" t="s">
        <v>298</v>
      </c>
      <c r="F102">
        <v>1</v>
      </c>
      <c r="H102" s="4"/>
    </row>
    <row r="103" spans="1:8" x14ac:dyDescent="0.25">
      <c r="A103">
        <v>2023</v>
      </c>
      <c r="B103">
        <v>8600</v>
      </c>
      <c r="C103" t="s">
        <v>54</v>
      </c>
      <c r="D103" s="2">
        <v>19</v>
      </c>
      <c r="E103" t="s">
        <v>226</v>
      </c>
      <c r="F103">
        <v>1</v>
      </c>
      <c r="H103" s="4"/>
    </row>
    <row r="104" spans="1:8" x14ac:dyDescent="0.25">
      <c r="A104">
        <v>2023</v>
      </c>
      <c r="B104">
        <v>8330</v>
      </c>
      <c r="C104" t="s">
        <v>57</v>
      </c>
      <c r="D104" s="2">
        <v>19</v>
      </c>
      <c r="E104" t="s">
        <v>295</v>
      </c>
      <c r="F104">
        <v>1</v>
      </c>
      <c r="H104" s="4"/>
    </row>
    <row r="105" spans="1:8" x14ac:dyDescent="0.25">
      <c r="A105">
        <v>2023</v>
      </c>
      <c r="B105">
        <v>8605</v>
      </c>
      <c r="C105" t="s">
        <v>25</v>
      </c>
      <c r="D105" s="2">
        <v>19</v>
      </c>
      <c r="E105" t="s">
        <v>262</v>
      </c>
      <c r="F105">
        <v>1</v>
      </c>
      <c r="H105" s="4"/>
    </row>
    <row r="106" spans="1:8" x14ac:dyDescent="0.25">
      <c r="A106">
        <v>2023</v>
      </c>
      <c r="B106">
        <v>8934</v>
      </c>
      <c r="C106" t="s">
        <v>248</v>
      </c>
      <c r="D106" s="2">
        <v>18</v>
      </c>
      <c r="E106" t="s">
        <v>249</v>
      </c>
      <c r="F106">
        <v>1</v>
      </c>
      <c r="H106" s="4"/>
    </row>
    <row r="107" spans="1:8" x14ac:dyDescent="0.25">
      <c r="A107">
        <v>2023</v>
      </c>
      <c r="B107">
        <v>8680</v>
      </c>
      <c r="C107" t="s">
        <v>284</v>
      </c>
      <c r="D107" s="2">
        <v>18</v>
      </c>
      <c r="E107" t="s">
        <v>306</v>
      </c>
      <c r="F107">
        <v>1</v>
      </c>
      <c r="H107" s="4"/>
    </row>
    <row r="108" spans="1:8" x14ac:dyDescent="0.25">
      <c r="A108">
        <v>2023</v>
      </c>
      <c r="B108">
        <v>8120</v>
      </c>
      <c r="C108" t="s">
        <v>282</v>
      </c>
      <c r="D108" s="2">
        <v>18</v>
      </c>
      <c r="E108" t="s">
        <v>290</v>
      </c>
      <c r="F108">
        <v>1</v>
      </c>
      <c r="H108" s="4"/>
    </row>
    <row r="109" spans="1:8" x14ac:dyDescent="0.25">
      <c r="A109">
        <v>2023</v>
      </c>
      <c r="B109">
        <v>8045</v>
      </c>
      <c r="C109" t="s">
        <v>251</v>
      </c>
      <c r="D109" s="2">
        <v>18</v>
      </c>
      <c r="E109" s="1" t="s">
        <v>311</v>
      </c>
      <c r="F109">
        <v>1</v>
      </c>
      <c r="H109" s="4"/>
    </row>
    <row r="110" spans="1:8" x14ac:dyDescent="0.25">
      <c r="A110">
        <v>2023</v>
      </c>
      <c r="B110">
        <v>8010</v>
      </c>
      <c r="C110" t="s">
        <v>2</v>
      </c>
      <c r="D110" s="2">
        <v>17</v>
      </c>
      <c r="E110" t="s">
        <v>205</v>
      </c>
      <c r="F110">
        <v>1</v>
      </c>
      <c r="H110" s="4"/>
    </row>
    <row r="111" spans="1:8" x14ac:dyDescent="0.25">
      <c r="A111">
        <v>2023</v>
      </c>
      <c r="B111">
        <v>8225</v>
      </c>
      <c r="C111" t="s">
        <v>42</v>
      </c>
      <c r="D111">
        <v>17</v>
      </c>
      <c r="E111" t="s">
        <v>265</v>
      </c>
      <c r="F111">
        <v>1</v>
      </c>
      <c r="H111" s="4"/>
    </row>
    <row r="112" spans="1:8" x14ac:dyDescent="0.25">
      <c r="A112">
        <v>2023</v>
      </c>
      <c r="B112">
        <v>8010</v>
      </c>
      <c r="C112" t="s">
        <v>2</v>
      </c>
      <c r="D112">
        <v>16</v>
      </c>
      <c r="E112" t="s">
        <v>125</v>
      </c>
      <c r="F112">
        <v>1</v>
      </c>
      <c r="H112" s="4"/>
    </row>
    <row r="113" spans="1:8" x14ac:dyDescent="0.25">
      <c r="A113">
        <v>2023</v>
      </c>
      <c r="B113">
        <v>8010</v>
      </c>
      <c r="C113" t="s">
        <v>2</v>
      </c>
      <c r="D113" s="2">
        <v>16</v>
      </c>
      <c r="E113" t="s">
        <v>237</v>
      </c>
      <c r="F113">
        <v>1</v>
      </c>
      <c r="H113" s="4"/>
    </row>
    <row r="114" spans="1:8" x14ac:dyDescent="0.25">
      <c r="A114">
        <v>2023</v>
      </c>
      <c r="B114">
        <v>8020</v>
      </c>
      <c r="C114" t="s">
        <v>2</v>
      </c>
      <c r="D114" s="2">
        <v>16</v>
      </c>
      <c r="E114" t="s">
        <v>204</v>
      </c>
      <c r="F114">
        <v>1</v>
      </c>
      <c r="H114" s="4"/>
    </row>
    <row r="115" spans="1:8" x14ac:dyDescent="0.25">
      <c r="A115">
        <v>2023</v>
      </c>
      <c r="B115">
        <v>8230</v>
      </c>
      <c r="C115" t="s">
        <v>5</v>
      </c>
      <c r="D115" s="2">
        <v>16</v>
      </c>
      <c r="E115" t="s">
        <v>227</v>
      </c>
      <c r="F115">
        <v>1</v>
      </c>
      <c r="H115" s="4"/>
    </row>
    <row r="116" spans="1:8" x14ac:dyDescent="0.25">
      <c r="A116">
        <v>2023</v>
      </c>
      <c r="B116">
        <v>8062</v>
      </c>
      <c r="C116" t="s">
        <v>191</v>
      </c>
      <c r="D116" s="2">
        <v>16</v>
      </c>
      <c r="E116" t="s">
        <v>192</v>
      </c>
      <c r="F116">
        <v>1</v>
      </c>
      <c r="H116" s="4"/>
    </row>
    <row r="117" spans="1:8" x14ac:dyDescent="0.25">
      <c r="A117">
        <v>2023</v>
      </c>
      <c r="B117">
        <v>8074</v>
      </c>
      <c r="C117" t="s">
        <v>206</v>
      </c>
      <c r="D117" s="2">
        <v>16</v>
      </c>
      <c r="E117" t="s">
        <v>207</v>
      </c>
      <c r="F117">
        <v>1</v>
      </c>
      <c r="H117" s="4"/>
    </row>
    <row r="118" spans="1:8" x14ac:dyDescent="0.25">
      <c r="A118">
        <v>2023</v>
      </c>
      <c r="B118">
        <v>8570</v>
      </c>
      <c r="C118" t="s">
        <v>7</v>
      </c>
      <c r="D118">
        <v>16</v>
      </c>
      <c r="E118" t="s">
        <v>222</v>
      </c>
      <c r="F118">
        <v>1</v>
      </c>
      <c r="H118" s="4"/>
    </row>
    <row r="119" spans="1:8" x14ac:dyDescent="0.25">
      <c r="A119">
        <v>2023</v>
      </c>
      <c r="B119">
        <v>8600</v>
      </c>
      <c r="C119" t="s">
        <v>54</v>
      </c>
      <c r="D119">
        <v>15</v>
      </c>
      <c r="E119" t="s">
        <v>190</v>
      </c>
      <c r="F119">
        <v>1</v>
      </c>
      <c r="H119" s="4"/>
    </row>
    <row r="120" spans="1:8" x14ac:dyDescent="0.25">
      <c r="A120" s="4">
        <v>2023</v>
      </c>
      <c r="B120" s="4">
        <v>8010</v>
      </c>
      <c r="C120" s="4" t="s">
        <v>2</v>
      </c>
      <c r="D120" s="6">
        <v>15</v>
      </c>
      <c r="E120" s="4" t="s">
        <v>286</v>
      </c>
      <c r="F120" s="4">
        <v>1</v>
      </c>
      <c r="H120" s="4"/>
    </row>
    <row r="121" spans="1:8" x14ac:dyDescent="0.25">
      <c r="A121">
        <v>2023</v>
      </c>
      <c r="B121">
        <v>8010</v>
      </c>
      <c r="C121" t="s">
        <v>2</v>
      </c>
      <c r="D121" s="2">
        <v>15</v>
      </c>
      <c r="E121" t="s">
        <v>267</v>
      </c>
      <c r="F121">
        <v>1</v>
      </c>
      <c r="H121" s="4"/>
    </row>
    <row r="122" spans="1:8" x14ac:dyDescent="0.25">
      <c r="A122">
        <v>2023</v>
      </c>
      <c r="B122">
        <v>8010</v>
      </c>
      <c r="C122" t="s">
        <v>2</v>
      </c>
      <c r="D122" s="2">
        <v>15</v>
      </c>
      <c r="E122" t="s">
        <v>200</v>
      </c>
      <c r="F122">
        <v>1</v>
      </c>
      <c r="H122" s="4"/>
    </row>
    <row r="123" spans="1:8" x14ac:dyDescent="0.25">
      <c r="A123">
        <v>2023</v>
      </c>
      <c r="B123">
        <v>8020</v>
      </c>
      <c r="C123" t="s">
        <v>2</v>
      </c>
      <c r="D123" s="2">
        <v>15</v>
      </c>
      <c r="E123" t="s">
        <v>195</v>
      </c>
      <c r="F123">
        <v>1</v>
      </c>
      <c r="H123" s="4"/>
    </row>
    <row r="124" spans="1:8" x14ac:dyDescent="0.25">
      <c r="A124">
        <v>2023</v>
      </c>
      <c r="B124">
        <v>8020</v>
      </c>
      <c r="C124" t="s">
        <v>2</v>
      </c>
      <c r="D124" s="2">
        <v>15</v>
      </c>
      <c r="E124" t="s">
        <v>219</v>
      </c>
      <c r="F124">
        <v>1</v>
      </c>
      <c r="H124" s="4"/>
    </row>
    <row r="125" spans="1:8" x14ac:dyDescent="0.25">
      <c r="A125">
        <v>2023</v>
      </c>
      <c r="B125">
        <v>8046</v>
      </c>
      <c r="C125" t="s">
        <v>2</v>
      </c>
      <c r="D125" s="2">
        <v>15</v>
      </c>
      <c r="E125" t="s">
        <v>228</v>
      </c>
      <c r="F125">
        <v>1</v>
      </c>
      <c r="H125" s="4"/>
    </row>
    <row r="126" spans="1:8" x14ac:dyDescent="0.25">
      <c r="A126">
        <v>2023</v>
      </c>
      <c r="B126">
        <v>8051</v>
      </c>
      <c r="C126" t="s">
        <v>2</v>
      </c>
      <c r="D126" s="2">
        <v>15</v>
      </c>
      <c r="E126" t="s">
        <v>303</v>
      </c>
      <c r="F126">
        <v>1</v>
      </c>
      <c r="H126" s="4"/>
    </row>
    <row r="127" spans="1:8" x14ac:dyDescent="0.25">
      <c r="A127">
        <v>2023</v>
      </c>
      <c r="B127">
        <v>8120</v>
      </c>
      <c r="C127" t="s">
        <v>282</v>
      </c>
      <c r="D127" s="2">
        <v>15</v>
      </c>
      <c r="E127" t="s">
        <v>283</v>
      </c>
      <c r="F127">
        <v>1</v>
      </c>
      <c r="H127" s="4"/>
    </row>
    <row r="128" spans="1:8" x14ac:dyDescent="0.25">
      <c r="A128">
        <v>2023</v>
      </c>
      <c r="B128">
        <v>8321</v>
      </c>
      <c r="C128" t="s">
        <v>29</v>
      </c>
      <c r="D128" s="2">
        <v>15</v>
      </c>
      <c r="E128" t="s">
        <v>269</v>
      </c>
      <c r="F128">
        <v>1</v>
      </c>
      <c r="H128" s="4"/>
    </row>
    <row r="129" spans="1:8" x14ac:dyDescent="0.25">
      <c r="A129">
        <v>2023</v>
      </c>
      <c r="B129">
        <v>8330</v>
      </c>
      <c r="C129" t="s">
        <v>57</v>
      </c>
      <c r="D129" s="2">
        <v>12</v>
      </c>
      <c r="E129" t="s">
        <v>65</v>
      </c>
      <c r="F129">
        <v>1</v>
      </c>
      <c r="H129" s="4"/>
    </row>
    <row r="130" spans="1:8" x14ac:dyDescent="0.25">
      <c r="A130">
        <v>2023</v>
      </c>
      <c r="B130">
        <v>8020</v>
      </c>
      <c r="C130" t="s">
        <v>2</v>
      </c>
      <c r="D130" s="2">
        <v>5</v>
      </c>
      <c r="E130" t="s">
        <v>268</v>
      </c>
      <c r="F130">
        <v>1</v>
      </c>
      <c r="H130" s="4"/>
    </row>
    <row r="131" spans="1:8" x14ac:dyDescent="0.25">
      <c r="C131" t="s">
        <v>113</v>
      </c>
      <c r="D131" s="2">
        <f>SUM(Tabelle13[erreichteTeilnehmer:innen])</f>
        <v>5407</v>
      </c>
      <c r="F131">
        <f>SUBTOTAL(109,Tabelle13[WorkshopAnzahl])</f>
        <v>216</v>
      </c>
    </row>
    <row r="132" spans="1:8" x14ac:dyDescent="0.25">
      <c r="D132" s="3"/>
    </row>
    <row r="133" spans="1:8" x14ac:dyDescent="0.25">
      <c r="D133" s="3"/>
    </row>
  </sheetData>
  <pageMargins left="0.7" right="0.7" top="0.78740157499999996" bottom="0.78740157499999996" header="0.3" footer="0.3"/>
  <pageSetup paperSize="8"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Workshop Orte 2022-23</vt:lpstr>
      <vt:lpstr>Workshop Orte 2022</vt:lpstr>
      <vt:lpstr>Workshop Orte 2023</vt:lpstr>
    </vt:vector>
  </TitlesOfParts>
  <Company>Land Steiermark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Ukowitz Manuela</dc:creator>
  <cp:lastModifiedBy>Ukowitz Manuela</cp:lastModifiedBy>
  <cp:lastPrinted>2023-07-19T10:21:19Z</cp:lastPrinted>
  <dcterms:created xsi:type="dcterms:W3CDTF">2023-04-13T08:09:23Z</dcterms:created>
  <dcterms:modified xsi:type="dcterms:W3CDTF">2024-01-08T13:51:10Z</dcterms:modified>
</cp:coreProperties>
</file>